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UPAI\EMEL_DARI UPAIP,BPOPA\PANDUAN PENYESUAIAN AA&amp;AUC_DARI BPOPA\"/>
    </mc:Choice>
  </mc:AlternateContent>
  <bookViews>
    <workbookView minimized="1" xWindow="0" yWindow="0" windowWidth="20490" windowHeight="7905" tabRatio="732" activeTab="3"/>
  </bookViews>
  <sheets>
    <sheet name="1.Laporan Data Induk " sheetId="7" r:id="rId1"/>
    <sheet name="2.Laporan Baki Aset" sheetId="1" r:id="rId2"/>
    <sheet name="3. Laporan SPPA" sheetId="11" r:id="rId3"/>
    <sheet name="Lampiran A (Formula)" sheetId="13" r:id="rId4"/>
    <sheet name="Lampiran B (Formula)" sheetId="8" r:id="rId5"/>
    <sheet name="format penyesuaian" sheetId="9" r:id="rId6"/>
  </sheets>
  <definedNames>
    <definedName name="_xlnm._FilterDatabase" localSheetId="1" hidden="1">'2.Laporan Baki Aset'!$A$1:$AJ$131</definedName>
    <definedName name="_xlnm._FilterDatabase" localSheetId="2" hidden="1">'3. Laporan SPPA'!$A$1:$G$211</definedName>
    <definedName name="_xlnm._FilterDatabase" localSheetId="3" hidden="1">'Lampiran A (Formula)'!$A$2:$A$213</definedName>
    <definedName name="_xlnm._FilterDatabase" localSheetId="4" hidden="1">'Lampiran B (Formula)'!$A$2:$F$134</definedName>
    <definedName name="_xlnm.Print_Area" localSheetId="5">'format penyesuaian'!$A$1:$L$54</definedName>
  </definedNames>
  <calcPr calcId="152511"/>
</workbook>
</file>

<file path=xl/calcChain.xml><?xml version="1.0" encoding="utf-8"?>
<calcChain xmlns="http://schemas.openxmlformats.org/spreadsheetml/2006/main">
  <c r="D214" i="1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2" i="1"/>
  <c r="J17" i="9" l="1"/>
  <c r="A139" i="7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59" i="13"/>
  <c r="A160" i="13"/>
  <c r="A161" i="13"/>
  <c r="A162" i="13"/>
  <c r="A163" i="13"/>
  <c r="A150" i="13"/>
  <c r="A151" i="13"/>
  <c r="A152" i="13"/>
  <c r="A153" i="13"/>
  <c r="A154" i="13"/>
  <c r="A155" i="13"/>
  <c r="A156" i="13"/>
  <c r="A157" i="13"/>
  <c r="A158" i="13"/>
  <c r="A144" i="13"/>
  <c r="A145" i="13"/>
  <c r="A146" i="13"/>
  <c r="A147" i="13"/>
  <c r="A148" i="13"/>
  <c r="A149" i="13"/>
  <c r="A133" i="13"/>
  <c r="A134" i="13"/>
  <c r="A135" i="13"/>
  <c r="A136" i="13"/>
  <c r="A137" i="13"/>
  <c r="A138" i="13"/>
  <c r="A139" i="13"/>
  <c r="A140" i="13"/>
  <c r="A141" i="13"/>
  <c r="A142" i="13"/>
  <c r="A143" i="13"/>
  <c r="A4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214" i="11"/>
  <c r="Q34" i="9" s="1"/>
  <c r="A142" i="8"/>
  <c r="D7" i="8"/>
  <c r="E28" i="8"/>
  <c r="D39" i="8"/>
  <c r="E44" i="8"/>
  <c r="D55" i="8"/>
  <c r="E60" i="8"/>
  <c r="D71" i="8"/>
  <c r="E76" i="8"/>
  <c r="D87" i="8"/>
  <c r="E92" i="8"/>
  <c r="D103" i="8"/>
  <c r="E108" i="8"/>
  <c r="D121" i="8"/>
  <c r="C124" i="8"/>
  <c r="D129" i="8"/>
  <c r="C132" i="8"/>
  <c r="D137" i="8"/>
  <c r="B5" i="8"/>
  <c r="B32" i="8"/>
  <c r="B77" i="8"/>
  <c r="B109" i="8"/>
  <c r="A136" i="8"/>
  <c r="E136" i="8" s="1"/>
  <c r="A137" i="8"/>
  <c r="E137" i="8" s="1"/>
  <c r="A134" i="8"/>
  <c r="E134" i="8" s="1"/>
  <c r="A135" i="8"/>
  <c r="A4" i="8"/>
  <c r="A5" i="8"/>
  <c r="A6" i="8"/>
  <c r="A7" i="8"/>
  <c r="A8" i="8"/>
  <c r="A9" i="8"/>
  <c r="A10" i="8"/>
  <c r="A11" i="8"/>
  <c r="A12" i="8"/>
  <c r="A13" i="8"/>
  <c r="A14" i="8"/>
  <c r="A15" i="8"/>
  <c r="D15" i="8" s="1"/>
  <c r="A16" i="8"/>
  <c r="B16" i="8" s="1"/>
  <c r="A17" i="8"/>
  <c r="A18" i="8"/>
  <c r="C18" i="8" s="1"/>
  <c r="A19" i="8"/>
  <c r="A20" i="8"/>
  <c r="A21" i="8"/>
  <c r="A22" i="8"/>
  <c r="A23" i="8"/>
  <c r="D23" i="8" s="1"/>
  <c r="A24" i="8"/>
  <c r="B24" i="8" s="1"/>
  <c r="A25" i="8"/>
  <c r="A26" i="8"/>
  <c r="C26" i="8" s="1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D41" i="8" s="1"/>
  <c r="A42" i="8"/>
  <c r="C42" i="8" s="1"/>
  <c r="A43" i="8"/>
  <c r="A44" i="8"/>
  <c r="C44" i="8" s="1"/>
  <c r="A45" i="8"/>
  <c r="A46" i="8"/>
  <c r="A47" i="8"/>
  <c r="D47" i="8" s="1"/>
  <c r="A48" i="8"/>
  <c r="A49" i="8"/>
  <c r="A50" i="8"/>
  <c r="C50" i="8" s="1"/>
  <c r="A51" i="8"/>
  <c r="A52" i="8"/>
  <c r="A53" i="8"/>
  <c r="A54" i="8"/>
  <c r="E54" i="8" s="1"/>
  <c r="A55" i="8"/>
  <c r="A56" i="8"/>
  <c r="A57" i="8"/>
  <c r="A58" i="8"/>
  <c r="A59" i="8"/>
  <c r="A60" i="8"/>
  <c r="A61" i="8"/>
  <c r="A62" i="8"/>
  <c r="A63" i="8"/>
  <c r="D63" i="8" s="1"/>
  <c r="A64" i="8"/>
  <c r="A65" i="8"/>
  <c r="D65" i="8" s="1"/>
  <c r="A66" i="8"/>
  <c r="C66" i="8" s="1"/>
  <c r="A67" i="8"/>
  <c r="A68" i="8"/>
  <c r="A69" i="8"/>
  <c r="A70" i="8"/>
  <c r="A71" i="8"/>
  <c r="A72" i="8"/>
  <c r="A73" i="8"/>
  <c r="D73" i="8" s="1"/>
  <c r="A74" i="8"/>
  <c r="C74" i="8" s="1"/>
  <c r="A75" i="8"/>
  <c r="A76" i="8"/>
  <c r="C76" i="8" s="1"/>
  <c r="A77" i="8"/>
  <c r="A78" i="8"/>
  <c r="A79" i="8"/>
  <c r="D79" i="8" s="1"/>
  <c r="A80" i="8"/>
  <c r="A81" i="8"/>
  <c r="A82" i="8"/>
  <c r="A83" i="8"/>
  <c r="A84" i="8"/>
  <c r="A85" i="8"/>
  <c r="A86" i="8"/>
  <c r="E86" i="8" s="1"/>
  <c r="A87" i="8"/>
  <c r="A88" i="8"/>
  <c r="B88" i="8" s="1"/>
  <c r="A89" i="8"/>
  <c r="A90" i="8"/>
  <c r="A91" i="8"/>
  <c r="A92" i="8"/>
  <c r="A93" i="8"/>
  <c r="A94" i="8"/>
  <c r="A95" i="8"/>
  <c r="D95" i="8" s="1"/>
  <c r="A96" i="8"/>
  <c r="A97" i="8"/>
  <c r="D97" i="8" s="1"/>
  <c r="A98" i="8"/>
  <c r="A99" i="8"/>
  <c r="A100" i="8"/>
  <c r="A101" i="8"/>
  <c r="A102" i="8"/>
  <c r="A103" i="8"/>
  <c r="A104" i="8"/>
  <c r="A105" i="8"/>
  <c r="D105" i="8" s="1"/>
  <c r="A106" i="8"/>
  <c r="C106" i="8" s="1"/>
  <c r="A107" i="8"/>
  <c r="A108" i="8"/>
  <c r="C108" i="8" s="1"/>
  <c r="A109" i="8"/>
  <c r="A110" i="8"/>
  <c r="A111" i="8"/>
  <c r="D111" i="8" s="1"/>
  <c r="A112" i="8"/>
  <c r="A113" i="8"/>
  <c r="A114" i="8"/>
  <c r="A115" i="8"/>
  <c r="A116" i="8"/>
  <c r="E116" i="8" s="1"/>
  <c r="A117" i="8"/>
  <c r="A118" i="8"/>
  <c r="A119" i="8"/>
  <c r="D119" i="8" s="1"/>
  <c r="A120" i="8"/>
  <c r="E120" i="8" s="1"/>
  <c r="A121" i="8"/>
  <c r="E121" i="8" s="1"/>
  <c r="A122" i="8"/>
  <c r="C122" i="8" s="1"/>
  <c r="A123" i="8"/>
  <c r="D123" i="8" s="1"/>
  <c r="A124" i="8"/>
  <c r="B124" i="8" s="1"/>
  <c r="A125" i="8"/>
  <c r="A126" i="8"/>
  <c r="A127" i="8"/>
  <c r="C127" i="8" s="1"/>
  <c r="A128" i="8"/>
  <c r="E128" i="8" s="1"/>
  <c r="A129" i="8"/>
  <c r="A130" i="8"/>
  <c r="C130" i="8" s="1"/>
  <c r="A131" i="8"/>
  <c r="A132" i="8"/>
  <c r="B132" i="8" s="1"/>
  <c r="A133" i="8"/>
  <c r="A3" i="8"/>
  <c r="F35" i="13"/>
  <c r="F39" i="13"/>
  <c r="D15" i="13"/>
  <c r="A3" i="13"/>
  <c r="E3" i="8"/>
  <c r="F4" i="8" l="1"/>
  <c r="G4" i="8" s="1"/>
  <c r="F3" i="8"/>
  <c r="G3" i="8" s="1"/>
  <c r="E128" i="13"/>
  <c r="E120" i="13"/>
  <c r="E112" i="13"/>
  <c r="D88" i="13"/>
  <c r="E88" i="13"/>
  <c r="D48" i="13"/>
  <c r="E48" i="13"/>
  <c r="E40" i="13"/>
  <c r="E32" i="13"/>
  <c r="C24" i="13"/>
  <c r="E24" i="13"/>
  <c r="E16" i="13"/>
  <c r="E8" i="13"/>
  <c r="E140" i="13"/>
  <c r="E149" i="13"/>
  <c r="E156" i="13"/>
  <c r="E162" i="13"/>
  <c r="E171" i="13"/>
  <c r="E212" i="13"/>
  <c r="E204" i="13"/>
  <c r="E196" i="13"/>
  <c r="E188" i="13"/>
  <c r="E180" i="13"/>
  <c r="E127" i="13"/>
  <c r="E119" i="13"/>
  <c r="F111" i="13"/>
  <c r="E111" i="13"/>
  <c r="E103" i="13"/>
  <c r="E95" i="13"/>
  <c r="E87" i="13"/>
  <c r="C79" i="13"/>
  <c r="E79" i="13"/>
  <c r="E71" i="13"/>
  <c r="D63" i="13"/>
  <c r="E63" i="13"/>
  <c r="E55" i="13"/>
  <c r="E47" i="13"/>
  <c r="C39" i="13"/>
  <c r="E39" i="13"/>
  <c r="E31" i="13"/>
  <c r="D23" i="13"/>
  <c r="E23" i="13"/>
  <c r="C15" i="13"/>
  <c r="E15" i="13"/>
  <c r="C7" i="13"/>
  <c r="E7" i="13"/>
  <c r="E139" i="13"/>
  <c r="D148" i="13"/>
  <c r="E148" i="13"/>
  <c r="E155" i="13"/>
  <c r="E161" i="13"/>
  <c r="E170" i="13"/>
  <c r="E211" i="13"/>
  <c r="E203" i="13"/>
  <c r="E195" i="13"/>
  <c r="E187" i="13"/>
  <c r="E179" i="13"/>
  <c r="E96" i="13"/>
  <c r="E126" i="13"/>
  <c r="E118" i="13"/>
  <c r="E102" i="13"/>
  <c r="E94" i="13"/>
  <c r="E86" i="13"/>
  <c r="E78" i="13"/>
  <c r="E70" i="13"/>
  <c r="E62" i="13"/>
  <c r="E54" i="13"/>
  <c r="E46" i="13"/>
  <c r="E38" i="13"/>
  <c r="E30" i="13"/>
  <c r="E14" i="13"/>
  <c r="E6" i="13"/>
  <c r="E138" i="13"/>
  <c r="E147" i="13"/>
  <c r="E154" i="13"/>
  <c r="E160" i="13"/>
  <c r="E169" i="13"/>
  <c r="E210" i="13"/>
  <c r="E202" i="13"/>
  <c r="E194" i="13"/>
  <c r="E186" i="13"/>
  <c r="E178" i="13"/>
  <c r="E80" i="13"/>
  <c r="E3" i="13"/>
  <c r="E110" i="13"/>
  <c r="E22" i="13"/>
  <c r="E125" i="13"/>
  <c r="E117" i="13"/>
  <c r="E109" i="13"/>
  <c r="E101" i="13"/>
  <c r="E93" i="13"/>
  <c r="E85" i="13"/>
  <c r="E77" i="13"/>
  <c r="E69" i="13"/>
  <c r="E61" i="13"/>
  <c r="E53" i="13"/>
  <c r="E45" i="13"/>
  <c r="E37" i="13"/>
  <c r="E29" i="13"/>
  <c r="E21" i="13"/>
  <c r="E13" i="13"/>
  <c r="E5" i="13"/>
  <c r="E137" i="13"/>
  <c r="E146" i="13"/>
  <c r="E153" i="13"/>
  <c r="E159" i="13"/>
  <c r="E168" i="13"/>
  <c r="E209" i="13"/>
  <c r="E201" i="13"/>
  <c r="E193" i="13"/>
  <c r="C185" i="13"/>
  <c r="E185" i="13"/>
  <c r="E177" i="13"/>
  <c r="E72" i="13"/>
  <c r="E132" i="13"/>
  <c r="E124" i="13"/>
  <c r="E116" i="13"/>
  <c r="E108" i="13"/>
  <c r="E100" i="13"/>
  <c r="E92" i="13"/>
  <c r="D84" i="13"/>
  <c r="E84" i="13"/>
  <c r="E76" i="13"/>
  <c r="E68" i="13"/>
  <c r="E60" i="13"/>
  <c r="E52" i="13"/>
  <c r="D44" i="13"/>
  <c r="E44" i="13"/>
  <c r="E36" i="13"/>
  <c r="C28" i="13"/>
  <c r="E28" i="13"/>
  <c r="D20" i="13"/>
  <c r="E20" i="13"/>
  <c r="D12" i="13"/>
  <c r="E12" i="13"/>
  <c r="F4" i="13"/>
  <c r="E4" i="13"/>
  <c r="E136" i="13"/>
  <c r="E145" i="13"/>
  <c r="E152" i="13"/>
  <c r="D175" i="13"/>
  <c r="E175" i="13"/>
  <c r="D167" i="13"/>
  <c r="E167" i="13"/>
  <c r="E208" i="13"/>
  <c r="E200" i="13"/>
  <c r="C192" i="13"/>
  <c r="E192" i="13"/>
  <c r="E184" i="13"/>
  <c r="E176" i="13"/>
  <c r="F64" i="13"/>
  <c r="G64" i="13" s="1"/>
  <c r="E64" i="13"/>
  <c r="E131" i="13"/>
  <c r="D123" i="13"/>
  <c r="E123" i="13"/>
  <c r="E115" i="13"/>
  <c r="E107" i="13"/>
  <c r="E99" i="13"/>
  <c r="E91" i="13"/>
  <c r="F83" i="13"/>
  <c r="G83" i="13" s="1"/>
  <c r="E83" i="13"/>
  <c r="E75" i="13"/>
  <c r="D67" i="13"/>
  <c r="E67" i="13"/>
  <c r="E59" i="13"/>
  <c r="E51" i="13"/>
  <c r="E43" i="13"/>
  <c r="E35" i="13"/>
  <c r="E27" i="13"/>
  <c r="E19" i="13"/>
  <c r="F11" i="13"/>
  <c r="E11" i="13"/>
  <c r="E143" i="13"/>
  <c r="E135" i="13"/>
  <c r="E144" i="13"/>
  <c r="E151" i="13"/>
  <c r="E174" i="13"/>
  <c r="E166" i="13"/>
  <c r="E207" i="13"/>
  <c r="E199" i="13"/>
  <c r="E191" i="13"/>
  <c r="E183" i="13"/>
  <c r="E56" i="13"/>
  <c r="E130" i="13"/>
  <c r="E122" i="13"/>
  <c r="E114" i="13"/>
  <c r="E106" i="13"/>
  <c r="E98" i="13"/>
  <c r="E90" i="13"/>
  <c r="E82" i="13"/>
  <c r="E74" i="13"/>
  <c r="E66" i="13"/>
  <c r="E58" i="13"/>
  <c r="E50" i="13"/>
  <c r="E42" i="13"/>
  <c r="E34" i="13"/>
  <c r="E26" i="13"/>
  <c r="E18" i="13"/>
  <c r="E10" i="13"/>
  <c r="F142" i="13"/>
  <c r="E142" i="13"/>
  <c r="E134" i="13"/>
  <c r="E158" i="13"/>
  <c r="E150" i="13"/>
  <c r="E173" i="13"/>
  <c r="E165" i="13"/>
  <c r="E206" i="13"/>
  <c r="E198" i="13"/>
  <c r="E190" i="13"/>
  <c r="E182" i="13"/>
  <c r="E104" i="13"/>
  <c r="E129" i="13"/>
  <c r="E121" i="13"/>
  <c r="E113" i="13"/>
  <c r="E105" i="13"/>
  <c r="E97" i="13"/>
  <c r="E89" i="13"/>
  <c r="E81" i="13"/>
  <c r="E73" i="13"/>
  <c r="E65" i="13"/>
  <c r="E57" i="13"/>
  <c r="E49" i="13"/>
  <c r="E41" i="13"/>
  <c r="E33" i="13"/>
  <c r="E25" i="13"/>
  <c r="E17" i="13"/>
  <c r="E9" i="13"/>
  <c r="E141" i="13"/>
  <c r="E133" i="13"/>
  <c r="E157" i="13"/>
  <c r="E163" i="13"/>
  <c r="E172" i="13"/>
  <c r="E164" i="13"/>
  <c r="E205" i="13"/>
  <c r="E197" i="13"/>
  <c r="E189" i="13"/>
  <c r="E181" i="13"/>
  <c r="F63" i="13"/>
  <c r="F12" i="13"/>
  <c r="C4" i="13"/>
  <c r="D111" i="13"/>
  <c r="D117" i="13"/>
  <c r="B117" i="13"/>
  <c r="D93" i="13"/>
  <c r="B93" i="13"/>
  <c r="C69" i="13"/>
  <c r="B69" i="13"/>
  <c r="F45" i="13"/>
  <c r="G45" i="13" s="1"/>
  <c r="B45" i="13"/>
  <c r="B193" i="13"/>
  <c r="F124" i="13"/>
  <c r="B124" i="13"/>
  <c r="C68" i="13"/>
  <c r="B68" i="13"/>
  <c r="F36" i="13"/>
  <c r="B36" i="13"/>
  <c r="F175" i="13"/>
  <c r="B175" i="13"/>
  <c r="D193" i="13"/>
  <c r="F109" i="13"/>
  <c r="G109" i="13" s="1"/>
  <c r="B109" i="13"/>
  <c r="F77" i="13"/>
  <c r="B77" i="13"/>
  <c r="F53" i="13"/>
  <c r="G53" i="13" s="1"/>
  <c r="B53" i="13"/>
  <c r="D29" i="13"/>
  <c r="B29" i="13"/>
  <c r="C21" i="13"/>
  <c r="B21" i="13"/>
  <c r="F13" i="13"/>
  <c r="B13" i="13"/>
  <c r="C5" i="13"/>
  <c r="B5" i="13"/>
  <c r="C137" i="13"/>
  <c r="B137" i="13"/>
  <c r="C146" i="13"/>
  <c r="B146" i="13"/>
  <c r="C153" i="13"/>
  <c r="B153" i="13"/>
  <c r="D159" i="13"/>
  <c r="B159" i="13"/>
  <c r="D168" i="13"/>
  <c r="B168" i="13"/>
  <c r="C209" i="13"/>
  <c r="B209" i="13"/>
  <c r="D177" i="13"/>
  <c r="B177" i="13"/>
  <c r="F193" i="13"/>
  <c r="D116" i="13"/>
  <c r="B116" i="13"/>
  <c r="F60" i="13"/>
  <c r="B60" i="13"/>
  <c r="D184" i="13"/>
  <c r="B184" i="13"/>
  <c r="D131" i="13"/>
  <c r="B131" i="13"/>
  <c r="F107" i="13"/>
  <c r="G107" i="13" s="1"/>
  <c r="B107" i="13"/>
  <c r="C99" i="13"/>
  <c r="B99" i="13"/>
  <c r="C75" i="13"/>
  <c r="B75" i="13"/>
  <c r="C51" i="13"/>
  <c r="B51" i="13"/>
  <c r="F27" i="13"/>
  <c r="B27" i="13"/>
  <c r="F19" i="13"/>
  <c r="B19" i="13"/>
  <c r="F135" i="13"/>
  <c r="G135" i="13" s="1"/>
  <c r="B135" i="13"/>
  <c r="C174" i="13"/>
  <c r="B174" i="13"/>
  <c r="C130" i="13"/>
  <c r="B130" i="13"/>
  <c r="C122" i="13"/>
  <c r="B122" i="13"/>
  <c r="C98" i="13"/>
  <c r="B98" i="13"/>
  <c r="C90" i="13"/>
  <c r="B90" i="13"/>
  <c r="C82" i="13"/>
  <c r="B82" i="13"/>
  <c r="C74" i="13"/>
  <c r="B74" i="13"/>
  <c r="C66" i="13"/>
  <c r="B66" i="13"/>
  <c r="C58" i="13"/>
  <c r="B58" i="13"/>
  <c r="C50" i="13"/>
  <c r="B50" i="13"/>
  <c r="C42" i="13"/>
  <c r="B42" i="13"/>
  <c r="C34" i="13"/>
  <c r="B34" i="13"/>
  <c r="C26" i="13"/>
  <c r="B26" i="13"/>
  <c r="C18" i="13"/>
  <c r="B18" i="13"/>
  <c r="C10" i="13"/>
  <c r="B10" i="13"/>
  <c r="C134" i="13"/>
  <c r="B134" i="13"/>
  <c r="C150" i="13"/>
  <c r="B150" i="13"/>
  <c r="C173" i="13"/>
  <c r="B173" i="13"/>
  <c r="C165" i="13"/>
  <c r="B165" i="13"/>
  <c r="C206" i="13"/>
  <c r="B206" i="13"/>
  <c r="C198" i="13"/>
  <c r="B198" i="13"/>
  <c r="C182" i="13"/>
  <c r="B182" i="13"/>
  <c r="F209" i="13"/>
  <c r="G209" i="13" s="1"/>
  <c r="C159" i="13"/>
  <c r="C124" i="13"/>
  <c r="C36" i="13"/>
  <c r="F68" i="13"/>
  <c r="G68" i="13" s="1"/>
  <c r="F129" i="13"/>
  <c r="G129" i="13" s="1"/>
  <c r="B129" i="13"/>
  <c r="F121" i="13"/>
  <c r="B121" i="13"/>
  <c r="F113" i="13"/>
  <c r="G113" i="13" s="1"/>
  <c r="B113" i="13"/>
  <c r="F105" i="13"/>
  <c r="B105" i="13"/>
  <c r="F97" i="13"/>
  <c r="G97" i="13" s="1"/>
  <c r="B97" i="13"/>
  <c r="F89" i="13"/>
  <c r="B89" i="13"/>
  <c r="F81" i="13"/>
  <c r="G81" i="13" s="1"/>
  <c r="B81" i="13"/>
  <c r="F73" i="13"/>
  <c r="B73" i="13"/>
  <c r="F65" i="13"/>
  <c r="G65" i="13" s="1"/>
  <c r="B65" i="13"/>
  <c r="F57" i="13"/>
  <c r="B57" i="13"/>
  <c r="F49" i="13"/>
  <c r="B49" i="13"/>
  <c r="F41" i="13"/>
  <c r="B41" i="13"/>
  <c r="F33" i="13"/>
  <c r="B33" i="13"/>
  <c r="F25" i="13"/>
  <c r="B25" i="13"/>
  <c r="F17" i="13"/>
  <c r="B17" i="13"/>
  <c r="F9" i="13"/>
  <c r="B9" i="13"/>
  <c r="C141" i="13"/>
  <c r="B141" i="13"/>
  <c r="C133" i="13"/>
  <c r="B133" i="13"/>
  <c r="C157" i="13"/>
  <c r="B157" i="13"/>
  <c r="C163" i="13"/>
  <c r="B163" i="13"/>
  <c r="F172" i="13"/>
  <c r="B172" i="13"/>
  <c r="F164" i="13"/>
  <c r="B164" i="13"/>
  <c r="C205" i="13"/>
  <c r="B205" i="13"/>
  <c r="C197" i="13"/>
  <c r="B197" i="13"/>
  <c r="C189" i="13"/>
  <c r="B189" i="13"/>
  <c r="C181" i="13"/>
  <c r="B181" i="13"/>
  <c r="D209" i="13"/>
  <c r="D185" i="13"/>
  <c r="D85" i="13"/>
  <c r="B85" i="13"/>
  <c r="B201" i="13"/>
  <c r="D76" i="13"/>
  <c r="B76" i="13"/>
  <c r="C190" i="13"/>
  <c r="B190" i="13"/>
  <c r="F128" i="13"/>
  <c r="G128" i="13" s="1"/>
  <c r="B128" i="13"/>
  <c r="F120" i="13"/>
  <c r="B120" i="13"/>
  <c r="C112" i="13"/>
  <c r="B112" i="13"/>
  <c r="F104" i="13"/>
  <c r="B104" i="13"/>
  <c r="C96" i="13"/>
  <c r="B96" i="13"/>
  <c r="C88" i="13"/>
  <c r="B88" i="13"/>
  <c r="F80" i="13"/>
  <c r="G80" i="13" s="1"/>
  <c r="B80" i="13"/>
  <c r="F72" i="13"/>
  <c r="B72" i="13"/>
  <c r="D64" i="13"/>
  <c r="B64" i="13"/>
  <c r="C56" i="13"/>
  <c r="B56" i="13"/>
  <c r="C48" i="13"/>
  <c r="B48" i="13"/>
  <c r="F40" i="13"/>
  <c r="B40" i="13"/>
  <c r="D32" i="13"/>
  <c r="B32" i="13"/>
  <c r="F24" i="13"/>
  <c r="B24" i="13"/>
  <c r="D16" i="13"/>
  <c r="B16" i="13"/>
  <c r="C8" i="13"/>
  <c r="B8" i="13"/>
  <c r="D140" i="13"/>
  <c r="B140" i="13"/>
  <c r="C149" i="13"/>
  <c r="B149" i="13"/>
  <c r="D156" i="13"/>
  <c r="B156" i="13"/>
  <c r="D162" i="13"/>
  <c r="B162" i="13"/>
  <c r="C171" i="13"/>
  <c r="B171" i="13"/>
  <c r="D212" i="13"/>
  <c r="B212" i="13"/>
  <c r="D204" i="13"/>
  <c r="B204" i="13"/>
  <c r="D196" i="13"/>
  <c r="B196" i="13"/>
  <c r="D188" i="13"/>
  <c r="B188" i="13"/>
  <c r="C180" i="13"/>
  <c r="B180" i="13"/>
  <c r="F201" i="13"/>
  <c r="F125" i="13"/>
  <c r="B125" i="13"/>
  <c r="F101" i="13"/>
  <c r="G101" i="13" s="1"/>
  <c r="B101" i="13"/>
  <c r="C61" i="13"/>
  <c r="B61" i="13"/>
  <c r="F37" i="13"/>
  <c r="B37" i="13"/>
  <c r="F185" i="13"/>
  <c r="B185" i="13"/>
  <c r="C132" i="13"/>
  <c r="B132" i="13"/>
  <c r="F100" i="13"/>
  <c r="B100" i="13"/>
  <c r="C84" i="13"/>
  <c r="B84" i="13"/>
  <c r="C52" i="13"/>
  <c r="B52" i="13"/>
  <c r="D28" i="13"/>
  <c r="B28" i="13"/>
  <c r="C12" i="13"/>
  <c r="B12" i="13"/>
  <c r="C145" i="13"/>
  <c r="B145" i="13"/>
  <c r="D176" i="13"/>
  <c r="B176" i="13"/>
  <c r="C123" i="13"/>
  <c r="B123" i="13"/>
  <c r="C91" i="13"/>
  <c r="B91" i="13"/>
  <c r="F67" i="13"/>
  <c r="G67" i="13" s="1"/>
  <c r="B67" i="13"/>
  <c r="F43" i="13"/>
  <c r="B43" i="13"/>
  <c r="D11" i="13"/>
  <c r="B11" i="13"/>
  <c r="C144" i="13"/>
  <c r="B144" i="13"/>
  <c r="F207" i="13"/>
  <c r="B207" i="13"/>
  <c r="F199" i="13"/>
  <c r="B199" i="13"/>
  <c r="F183" i="13"/>
  <c r="B183" i="13"/>
  <c r="F3" i="13"/>
  <c r="B3" i="13"/>
  <c r="C76" i="13"/>
  <c r="C106" i="13"/>
  <c r="B106" i="13"/>
  <c r="C142" i="13"/>
  <c r="B142" i="13"/>
  <c r="C60" i="13"/>
  <c r="D27" i="13"/>
  <c r="C11" i="13"/>
  <c r="C127" i="13"/>
  <c r="B127" i="13"/>
  <c r="F119" i="13"/>
  <c r="B119" i="13"/>
  <c r="C111" i="13"/>
  <c r="B111" i="13"/>
  <c r="F103" i="13"/>
  <c r="B103" i="13"/>
  <c r="C95" i="13"/>
  <c r="B95" i="13"/>
  <c r="F87" i="13"/>
  <c r="B87" i="13"/>
  <c r="F79" i="13"/>
  <c r="G79" i="13" s="1"/>
  <c r="B79" i="13"/>
  <c r="F71" i="13"/>
  <c r="B71" i="13"/>
  <c r="C63" i="13"/>
  <c r="B63" i="13"/>
  <c r="F55" i="13"/>
  <c r="B55" i="13"/>
  <c r="D47" i="13"/>
  <c r="B47" i="13"/>
  <c r="D39" i="13"/>
  <c r="B39" i="13"/>
  <c r="G39" i="13" s="1"/>
  <c r="D31" i="13"/>
  <c r="B31" i="13"/>
  <c r="F23" i="13"/>
  <c r="B23" i="13"/>
  <c r="F15" i="13"/>
  <c r="B15" i="13"/>
  <c r="D7" i="13"/>
  <c r="B7" i="13"/>
  <c r="C139" i="13"/>
  <c r="B139" i="13"/>
  <c r="C148" i="13"/>
  <c r="B148" i="13"/>
  <c r="C155" i="13"/>
  <c r="B155" i="13"/>
  <c r="C161" i="13"/>
  <c r="B161" i="13"/>
  <c r="D170" i="13"/>
  <c r="B170" i="13"/>
  <c r="C211" i="13"/>
  <c r="B211" i="13"/>
  <c r="C203" i="13"/>
  <c r="B203" i="13"/>
  <c r="C195" i="13"/>
  <c r="B195" i="13"/>
  <c r="C187" i="13"/>
  <c r="B187" i="13"/>
  <c r="C179" i="13"/>
  <c r="B179" i="13"/>
  <c r="D201" i="13"/>
  <c r="C183" i="13"/>
  <c r="F108" i="13"/>
  <c r="B108" i="13"/>
  <c r="F92" i="13"/>
  <c r="G92" i="13" s="1"/>
  <c r="B92" i="13"/>
  <c r="F44" i="13"/>
  <c r="B44" i="13"/>
  <c r="F20" i="13"/>
  <c r="B20" i="13"/>
  <c r="D4" i="13"/>
  <c r="B4" i="13"/>
  <c r="D136" i="13"/>
  <c r="B136" i="13"/>
  <c r="D152" i="13"/>
  <c r="B152" i="13"/>
  <c r="F167" i="13"/>
  <c r="B167" i="13"/>
  <c r="D208" i="13"/>
  <c r="B208" i="13"/>
  <c r="D200" i="13"/>
  <c r="B200" i="13"/>
  <c r="D192" i="13"/>
  <c r="B192" i="13"/>
  <c r="C168" i="13"/>
  <c r="C44" i="13"/>
  <c r="C20" i="13"/>
  <c r="F115" i="13"/>
  <c r="B115" i="13"/>
  <c r="C83" i="13"/>
  <c r="B83" i="13"/>
  <c r="F59" i="13"/>
  <c r="B59" i="13"/>
  <c r="C35" i="13"/>
  <c r="B35" i="13"/>
  <c r="G35" i="13" s="1"/>
  <c r="F143" i="13"/>
  <c r="B143" i="13"/>
  <c r="F151" i="13"/>
  <c r="B151" i="13"/>
  <c r="C166" i="13"/>
  <c r="B166" i="13"/>
  <c r="F191" i="13"/>
  <c r="B191" i="13"/>
  <c r="C193" i="13"/>
  <c r="C114" i="13"/>
  <c r="B114" i="13"/>
  <c r="C158" i="13"/>
  <c r="B158" i="13"/>
  <c r="D92" i="13"/>
  <c r="D52" i="13"/>
  <c r="F126" i="13"/>
  <c r="B126" i="13"/>
  <c r="C118" i="13"/>
  <c r="B118" i="13"/>
  <c r="C110" i="13"/>
  <c r="B110" i="13"/>
  <c r="D102" i="13"/>
  <c r="B102" i="13"/>
  <c r="F94" i="13"/>
  <c r="B94" i="13"/>
  <c r="F86" i="13"/>
  <c r="G86" i="13" s="1"/>
  <c r="B86" i="13"/>
  <c r="C78" i="13"/>
  <c r="B78" i="13"/>
  <c r="F70" i="13"/>
  <c r="G70" i="13" s="1"/>
  <c r="B70" i="13"/>
  <c r="C62" i="13"/>
  <c r="B62" i="13"/>
  <c r="D54" i="13"/>
  <c r="B54" i="13"/>
  <c r="C46" i="13"/>
  <c r="B46" i="13"/>
  <c r="D38" i="13"/>
  <c r="B38" i="13"/>
  <c r="F30" i="13"/>
  <c r="B30" i="13"/>
  <c r="F22" i="13"/>
  <c r="B22" i="13"/>
  <c r="C14" i="13"/>
  <c r="B14" i="13"/>
  <c r="C6" i="13"/>
  <c r="B6" i="13"/>
  <c r="D138" i="13"/>
  <c r="B138" i="13"/>
  <c r="C147" i="13"/>
  <c r="B147" i="13"/>
  <c r="D154" i="13"/>
  <c r="B154" i="13"/>
  <c r="C160" i="13"/>
  <c r="B160" i="13"/>
  <c r="C169" i="13"/>
  <c r="B169" i="13"/>
  <c r="D210" i="13"/>
  <c r="B210" i="13"/>
  <c r="D202" i="13"/>
  <c r="B202" i="13"/>
  <c r="D194" i="13"/>
  <c r="B194" i="13"/>
  <c r="D186" i="13"/>
  <c r="B186" i="13"/>
  <c r="D178" i="13"/>
  <c r="B178" i="13"/>
  <c r="C201" i="13"/>
  <c r="C177" i="13"/>
  <c r="C200" i="13"/>
  <c r="C191" i="13"/>
  <c r="F182" i="13"/>
  <c r="G182" i="13" s="1"/>
  <c r="C175" i="13"/>
  <c r="C167" i="13"/>
  <c r="F158" i="13"/>
  <c r="F146" i="13"/>
  <c r="G146" i="13" s="1"/>
  <c r="F137" i="13"/>
  <c r="G137" i="13" s="1"/>
  <c r="C116" i="13"/>
  <c r="D68" i="13"/>
  <c r="C208" i="13"/>
  <c r="C199" i="13"/>
  <c r="F190" i="13"/>
  <c r="G190" i="13" s="1"/>
  <c r="D182" i="13"/>
  <c r="F174" i="13"/>
  <c r="F166" i="13"/>
  <c r="F153" i="13"/>
  <c r="G153" i="13" s="1"/>
  <c r="D146" i="13"/>
  <c r="D137" i="13"/>
  <c r="C207" i="13"/>
  <c r="F198" i="13"/>
  <c r="G198" i="13" s="1"/>
  <c r="D190" i="13"/>
  <c r="F177" i="13"/>
  <c r="G177" i="13" s="1"/>
  <c r="D172" i="13"/>
  <c r="D164" i="13"/>
  <c r="D153" i="13"/>
  <c r="D104" i="13"/>
  <c r="C64" i="13"/>
  <c r="D36" i="13"/>
  <c r="D19" i="13"/>
  <c r="F116" i="13"/>
  <c r="G116" i="13" s="1"/>
  <c r="F31" i="13"/>
  <c r="G31" i="13" s="1"/>
  <c r="F206" i="13"/>
  <c r="D198" i="13"/>
  <c r="C172" i="13"/>
  <c r="C164" i="13"/>
  <c r="F145" i="13"/>
  <c r="G145" i="13" s="1"/>
  <c r="C136" i="13"/>
  <c r="D206" i="13"/>
  <c r="F169" i="13"/>
  <c r="G169" i="13" s="1"/>
  <c r="F161" i="13"/>
  <c r="G161" i="13" s="1"/>
  <c r="C152" i="13"/>
  <c r="D145" i="13"/>
  <c r="C135" i="13"/>
  <c r="C176" i="13"/>
  <c r="F159" i="13"/>
  <c r="G159" i="13" s="1"/>
  <c r="C151" i="13"/>
  <c r="D132" i="13"/>
  <c r="D124" i="13"/>
  <c r="C184" i="13"/>
  <c r="F150" i="13"/>
  <c r="C143" i="13"/>
  <c r="D24" i="13"/>
  <c r="C16" i="13"/>
  <c r="F112" i="13"/>
  <c r="G112" i="13" s="1"/>
  <c r="F32" i="13"/>
  <c r="F212" i="13"/>
  <c r="G212" i="13" s="1"/>
  <c r="C210" i="13"/>
  <c r="D207" i="13"/>
  <c r="F204" i="13"/>
  <c r="C202" i="13"/>
  <c r="D199" i="13"/>
  <c r="F196" i="13"/>
  <c r="C194" i="13"/>
  <c r="D191" i="13"/>
  <c r="F188" i="13"/>
  <c r="C186" i="13"/>
  <c r="D183" i="13"/>
  <c r="F180" i="13"/>
  <c r="G180" i="13" s="1"/>
  <c r="C178" i="13"/>
  <c r="C170" i="13"/>
  <c r="C162" i="13"/>
  <c r="F156" i="13"/>
  <c r="C154" i="13"/>
  <c r="D151" i="13"/>
  <c r="F148" i="13"/>
  <c r="G148" i="13" s="1"/>
  <c r="D143" i="13"/>
  <c r="F140" i="13"/>
  <c r="G140" i="13" s="1"/>
  <c r="C138" i="13"/>
  <c r="D135" i="13"/>
  <c r="F132" i="13"/>
  <c r="G132" i="13" s="1"/>
  <c r="D180" i="13"/>
  <c r="C212" i="13"/>
  <c r="C204" i="13"/>
  <c r="C188" i="13"/>
  <c r="D169" i="13"/>
  <c r="D161" i="13"/>
  <c r="C156" i="13"/>
  <c r="C140" i="13"/>
  <c r="F134" i="13"/>
  <c r="G134" i="13" s="1"/>
  <c r="C131" i="13"/>
  <c r="C120" i="13"/>
  <c r="D103" i="13"/>
  <c r="C87" i="13"/>
  <c r="C72" i="13"/>
  <c r="F96" i="13"/>
  <c r="G96" i="13" s="1"/>
  <c r="F211" i="13"/>
  <c r="G211" i="13" s="1"/>
  <c r="F203" i="13"/>
  <c r="G203" i="13" s="1"/>
  <c r="F195" i="13"/>
  <c r="G195" i="13" s="1"/>
  <c r="F187" i="13"/>
  <c r="G187" i="13" s="1"/>
  <c r="F179" i="13"/>
  <c r="G179" i="13" s="1"/>
  <c r="D174" i="13"/>
  <c r="F171" i="13"/>
  <c r="G171" i="13" s="1"/>
  <c r="D166" i="13"/>
  <c r="F163" i="13"/>
  <c r="G163" i="13" s="1"/>
  <c r="D158" i="13"/>
  <c r="F155" i="13"/>
  <c r="G155" i="13" s="1"/>
  <c r="D150" i="13"/>
  <c r="F147" i="13"/>
  <c r="G147" i="13" s="1"/>
  <c r="D142" i="13"/>
  <c r="F139" i="13"/>
  <c r="G139" i="13" s="1"/>
  <c r="D134" i="13"/>
  <c r="D72" i="13"/>
  <c r="C196" i="13"/>
  <c r="D128" i="13"/>
  <c r="D119" i="13"/>
  <c r="D99" i="13"/>
  <c r="D71" i="13"/>
  <c r="D59" i="13"/>
  <c r="C32" i="13"/>
  <c r="F7" i="13"/>
  <c r="G7" i="13" s="1"/>
  <c r="F91" i="13"/>
  <c r="F48" i="13"/>
  <c r="G48" i="13" s="1"/>
  <c r="F14" i="13"/>
  <c r="G14" i="13" s="1"/>
  <c r="D211" i="13"/>
  <c r="F208" i="13"/>
  <c r="D203" i="13"/>
  <c r="F200" i="13"/>
  <c r="G200" i="13" s="1"/>
  <c r="D195" i="13"/>
  <c r="F192" i="13"/>
  <c r="D187" i="13"/>
  <c r="F184" i="13"/>
  <c r="D179" i="13"/>
  <c r="F176" i="13"/>
  <c r="D171" i="13"/>
  <c r="F168" i="13"/>
  <c r="G168" i="13" s="1"/>
  <c r="D163" i="13"/>
  <c r="F160" i="13"/>
  <c r="G160" i="13" s="1"/>
  <c r="D155" i="13"/>
  <c r="F152" i="13"/>
  <c r="G152" i="13" s="1"/>
  <c r="D147" i="13"/>
  <c r="F144" i="13"/>
  <c r="D139" i="13"/>
  <c r="F136" i="13"/>
  <c r="G136" i="13" s="1"/>
  <c r="C47" i="13"/>
  <c r="C23" i="13"/>
  <c r="F8" i="13"/>
  <c r="F56" i="13"/>
  <c r="C128" i="13"/>
  <c r="D96" i="13"/>
  <c r="D80" i="13"/>
  <c r="C71" i="13"/>
  <c r="D56" i="13"/>
  <c r="C31" i="13"/>
  <c r="D8" i="13"/>
  <c r="F88" i="13"/>
  <c r="F47" i="13"/>
  <c r="G47" i="13" s="1"/>
  <c r="F205" i="13"/>
  <c r="G205" i="13" s="1"/>
  <c r="F197" i="13"/>
  <c r="G197" i="13" s="1"/>
  <c r="F189" i="13"/>
  <c r="G189" i="13" s="1"/>
  <c r="F181" i="13"/>
  <c r="G181" i="13" s="1"/>
  <c r="F173" i="13"/>
  <c r="F165" i="13"/>
  <c r="D160" i="13"/>
  <c r="F157" i="13"/>
  <c r="G157" i="13" s="1"/>
  <c r="F149" i="13"/>
  <c r="D144" i="13"/>
  <c r="F141" i="13"/>
  <c r="G141" i="13" s="1"/>
  <c r="F133" i="13"/>
  <c r="G133" i="13" s="1"/>
  <c r="D120" i="13"/>
  <c r="C104" i="13"/>
  <c r="D40" i="13"/>
  <c r="A214" i="13"/>
  <c r="F210" i="13"/>
  <c r="G210" i="13" s="1"/>
  <c r="D205" i="13"/>
  <c r="F202" i="13"/>
  <c r="G202" i="13" s="1"/>
  <c r="D197" i="13"/>
  <c r="F194" i="13"/>
  <c r="G194" i="13" s="1"/>
  <c r="D189" i="13"/>
  <c r="F186" i="13"/>
  <c r="G186" i="13" s="1"/>
  <c r="D181" i="13"/>
  <c r="F178" i="13"/>
  <c r="G178" i="13" s="1"/>
  <c r="D173" i="13"/>
  <c r="F170" i="13"/>
  <c r="G170" i="13" s="1"/>
  <c r="D165" i="13"/>
  <c r="F162" i="13"/>
  <c r="D157" i="13"/>
  <c r="F154" i="13"/>
  <c r="G154" i="13" s="1"/>
  <c r="D149" i="13"/>
  <c r="D141" i="13"/>
  <c r="F138" i="13"/>
  <c r="G138" i="13" s="1"/>
  <c r="D133" i="13"/>
  <c r="F16" i="13"/>
  <c r="D127" i="13"/>
  <c r="D112" i="13"/>
  <c r="C80" i="13"/>
  <c r="D95" i="13"/>
  <c r="D79" i="13"/>
  <c r="C55" i="13"/>
  <c r="C40" i="13"/>
  <c r="D107" i="13"/>
  <c r="D75" i="13"/>
  <c r="C67" i="13"/>
  <c r="C27" i="13"/>
  <c r="C19" i="13"/>
  <c r="F131" i="13"/>
  <c r="F51" i="13"/>
  <c r="C107" i="13"/>
  <c r="D35" i="13"/>
  <c r="F75" i="13"/>
  <c r="G75" i="13" s="1"/>
  <c r="D83" i="13"/>
  <c r="D43" i="13"/>
  <c r="F127" i="13"/>
  <c r="G127" i="13" s="1"/>
  <c r="D115" i="13"/>
  <c r="D91" i="13"/>
  <c r="D51" i="13"/>
  <c r="C43" i="13"/>
  <c r="F123" i="13"/>
  <c r="G123" i="13" s="1"/>
  <c r="F99" i="13"/>
  <c r="C115" i="13"/>
  <c r="C59" i="13"/>
  <c r="C25" i="13"/>
  <c r="C17" i="13"/>
  <c r="C9" i="13"/>
  <c r="C81" i="13"/>
  <c r="C89" i="13"/>
  <c r="F52" i="13"/>
  <c r="G52" i="13" s="1"/>
  <c r="D70" i="13"/>
  <c r="D60" i="13"/>
  <c r="F95" i="13"/>
  <c r="G95" i="13" s="1"/>
  <c r="F28" i="13"/>
  <c r="G28" i="13" s="1"/>
  <c r="D100" i="13"/>
  <c r="C92" i="13"/>
  <c r="D108" i="13"/>
  <c r="C100" i="13"/>
  <c r="F84" i="13"/>
  <c r="G84" i="13" s="1"/>
  <c r="C108" i="13"/>
  <c r="C119" i="13"/>
  <c r="C103" i="13"/>
  <c r="D87" i="13"/>
  <c r="C57" i="13"/>
  <c r="F76" i="13"/>
  <c r="G76" i="13" s="1"/>
  <c r="D55" i="13"/>
  <c r="C94" i="13"/>
  <c r="C30" i="13"/>
  <c r="D126" i="13"/>
  <c r="F118" i="13"/>
  <c r="G118" i="13" s="1"/>
  <c r="D110" i="13"/>
  <c r="F54" i="13"/>
  <c r="G54" i="13" s="1"/>
  <c r="D6" i="13"/>
  <c r="C102" i="13"/>
  <c r="D78" i="13"/>
  <c r="C38" i="13"/>
  <c r="F110" i="13"/>
  <c r="F46" i="13"/>
  <c r="G46" i="13" s="1"/>
  <c r="C121" i="13"/>
  <c r="C105" i="13"/>
  <c r="D94" i="13"/>
  <c r="C54" i="13"/>
  <c r="C41" i="13"/>
  <c r="D30" i="13"/>
  <c r="F6" i="13"/>
  <c r="G6" i="13" s="1"/>
  <c r="C126" i="13"/>
  <c r="C70" i="13"/>
  <c r="D46" i="13"/>
  <c r="F78" i="13"/>
  <c r="D129" i="13"/>
  <c r="D113" i="13"/>
  <c r="C97" i="13"/>
  <c r="D86" i="13"/>
  <c r="C33" i="13"/>
  <c r="D22" i="13"/>
  <c r="F102" i="13"/>
  <c r="G102" i="13" s="1"/>
  <c r="F38" i="13"/>
  <c r="G38" i="13" s="1"/>
  <c r="C129" i="13"/>
  <c r="C113" i="13"/>
  <c r="C86" i="13"/>
  <c r="C73" i="13"/>
  <c r="D62" i="13"/>
  <c r="C22" i="13"/>
  <c r="F62" i="13"/>
  <c r="G62" i="13" s="1"/>
  <c r="D118" i="13"/>
  <c r="C49" i="13"/>
  <c r="D14" i="13"/>
  <c r="D121" i="13"/>
  <c r="D105" i="13"/>
  <c r="C65" i="13"/>
  <c r="C117" i="13"/>
  <c r="D125" i="13"/>
  <c r="C93" i="13"/>
  <c r="D53" i="13"/>
  <c r="C29" i="13"/>
  <c r="D77" i="13"/>
  <c r="C53" i="13"/>
  <c r="D13" i="13"/>
  <c r="F117" i="13"/>
  <c r="G117" i="13" s="1"/>
  <c r="F85" i="13"/>
  <c r="G85" i="13" s="1"/>
  <c r="F21" i="13"/>
  <c r="G21" i="13" s="1"/>
  <c r="C125" i="13"/>
  <c r="D101" i="13"/>
  <c r="C77" i="13"/>
  <c r="D37" i="13"/>
  <c r="C13" i="13"/>
  <c r="C101" i="13"/>
  <c r="D61" i="13"/>
  <c r="C37" i="13"/>
  <c r="F93" i="13"/>
  <c r="G93" i="13" s="1"/>
  <c r="F61" i="13"/>
  <c r="G61" i="13" s="1"/>
  <c r="F29" i="13"/>
  <c r="G29" i="13" s="1"/>
  <c r="D109" i="13"/>
  <c r="D21" i="13"/>
  <c r="D3" i="13"/>
  <c r="C109" i="13"/>
  <c r="C85" i="13"/>
  <c r="D45" i="13"/>
  <c r="F69" i="13"/>
  <c r="G69" i="13" s="1"/>
  <c r="D69" i="13"/>
  <c r="C45" i="13"/>
  <c r="D5" i="13"/>
  <c r="F5" i="13"/>
  <c r="G5" i="13" s="1"/>
  <c r="D97" i="13"/>
  <c r="D89" i="13"/>
  <c r="D81" i="13"/>
  <c r="D73" i="13"/>
  <c r="D65" i="13"/>
  <c r="D57" i="13"/>
  <c r="D49" i="13"/>
  <c r="D41" i="13"/>
  <c r="D33" i="13"/>
  <c r="D25" i="13"/>
  <c r="D17" i="13"/>
  <c r="D9" i="13"/>
  <c r="F130" i="13"/>
  <c r="G130" i="13" s="1"/>
  <c r="F122" i="13"/>
  <c r="F114" i="13"/>
  <c r="G114" i="13" s="1"/>
  <c r="F106" i="13"/>
  <c r="G106" i="13" s="1"/>
  <c r="F98" i="13"/>
  <c r="G98" i="13" s="1"/>
  <c r="F90" i="13"/>
  <c r="F82" i="13"/>
  <c r="G82" i="13" s="1"/>
  <c r="F74" i="13"/>
  <c r="F66" i="13"/>
  <c r="G66" i="13" s="1"/>
  <c r="F58" i="13"/>
  <c r="F50" i="13"/>
  <c r="G50" i="13" s="1"/>
  <c r="F42" i="13"/>
  <c r="F34" i="13"/>
  <c r="F26" i="13"/>
  <c r="F18" i="13"/>
  <c r="G18" i="13" s="1"/>
  <c r="F10" i="13"/>
  <c r="D130" i="13"/>
  <c r="D122" i="13"/>
  <c r="D114" i="13"/>
  <c r="D106" i="13"/>
  <c r="D98" i="13"/>
  <c r="D90" i="13"/>
  <c r="D82" i="13"/>
  <c r="D74" i="13"/>
  <c r="D66" i="13"/>
  <c r="D58" i="13"/>
  <c r="D50" i="13"/>
  <c r="D42" i="13"/>
  <c r="D34" i="13"/>
  <c r="D26" i="13"/>
  <c r="D18" i="13"/>
  <c r="D10" i="13"/>
  <c r="F130" i="8"/>
  <c r="G130" i="8" s="1"/>
  <c r="F127" i="8"/>
  <c r="G127" i="8" s="1"/>
  <c r="F122" i="8"/>
  <c r="G122" i="8" s="1"/>
  <c r="F108" i="8"/>
  <c r="G108" i="8" s="1"/>
  <c r="F76" i="8"/>
  <c r="G76" i="8" s="1"/>
  <c r="F44" i="8"/>
  <c r="G44" i="8" s="1"/>
  <c r="F106" i="8"/>
  <c r="G106" i="8" s="1"/>
  <c r="F74" i="8"/>
  <c r="G74" i="8" s="1"/>
  <c r="F66" i="8"/>
  <c r="G66" i="8" s="1"/>
  <c r="F50" i="8"/>
  <c r="G50" i="8" s="1"/>
  <c r="F42" i="8"/>
  <c r="G42" i="8" s="1"/>
  <c r="F26" i="8"/>
  <c r="G26" i="8" s="1"/>
  <c r="F18" i="8"/>
  <c r="G18" i="8" s="1"/>
  <c r="B133" i="8"/>
  <c r="C133" i="8"/>
  <c r="D133" i="8"/>
  <c r="E133" i="8"/>
  <c r="B125" i="8"/>
  <c r="C125" i="8"/>
  <c r="D125" i="8"/>
  <c r="E125" i="8"/>
  <c r="C117" i="8"/>
  <c r="D117" i="8"/>
  <c r="E117" i="8"/>
  <c r="B117" i="8"/>
  <c r="C109" i="8"/>
  <c r="D109" i="8"/>
  <c r="E109" i="8"/>
  <c r="C101" i="8"/>
  <c r="D101" i="8"/>
  <c r="E101" i="8"/>
  <c r="B93" i="8"/>
  <c r="C93" i="8"/>
  <c r="D93" i="8"/>
  <c r="E93" i="8"/>
  <c r="C85" i="8"/>
  <c r="D85" i="8"/>
  <c r="E85" i="8"/>
  <c r="C77" i="8"/>
  <c r="D77" i="8"/>
  <c r="E77" i="8"/>
  <c r="C69" i="8"/>
  <c r="D69" i="8"/>
  <c r="E69" i="8"/>
  <c r="B61" i="8"/>
  <c r="C61" i="8"/>
  <c r="D61" i="8"/>
  <c r="E61" i="8"/>
  <c r="C53" i="8"/>
  <c r="D53" i="8"/>
  <c r="E53" i="8"/>
  <c r="B53" i="8"/>
  <c r="C45" i="8"/>
  <c r="D45" i="8"/>
  <c r="E45" i="8"/>
  <c r="B45" i="8"/>
  <c r="C37" i="8"/>
  <c r="D37" i="8"/>
  <c r="B37" i="8"/>
  <c r="E37" i="8"/>
  <c r="B29" i="8"/>
  <c r="C29" i="8"/>
  <c r="D29" i="8"/>
  <c r="E29" i="8"/>
  <c r="C21" i="8"/>
  <c r="D21" i="8"/>
  <c r="E21" i="8"/>
  <c r="C13" i="8"/>
  <c r="F13" i="8" s="1"/>
  <c r="G13" i="8" s="1"/>
  <c r="D13" i="8"/>
  <c r="E13" i="8"/>
  <c r="B13" i="8"/>
  <c r="C5" i="8"/>
  <c r="F5" i="8" s="1"/>
  <c r="G5" i="8" s="1"/>
  <c r="D5" i="8"/>
  <c r="E5" i="8"/>
  <c r="B101" i="8"/>
  <c r="C134" i="8"/>
  <c r="F124" i="8"/>
  <c r="G124" i="8" s="1"/>
  <c r="B116" i="8"/>
  <c r="D116" i="8"/>
  <c r="B108" i="8"/>
  <c r="D108" i="8"/>
  <c r="B100" i="8"/>
  <c r="D100" i="8"/>
  <c r="B92" i="8"/>
  <c r="D92" i="8"/>
  <c r="B84" i="8"/>
  <c r="D84" i="8"/>
  <c r="B76" i="8"/>
  <c r="D76" i="8"/>
  <c r="B68" i="8"/>
  <c r="D68" i="8"/>
  <c r="B60" i="8"/>
  <c r="D60" i="8"/>
  <c r="B52" i="8"/>
  <c r="D52" i="8"/>
  <c r="B44" i="8"/>
  <c r="D44" i="8"/>
  <c r="B36" i="8"/>
  <c r="C36" i="8"/>
  <c r="D36" i="8"/>
  <c r="B28" i="8"/>
  <c r="C28" i="8"/>
  <c r="D28" i="8"/>
  <c r="B20" i="8"/>
  <c r="C20" i="8"/>
  <c r="D20" i="8"/>
  <c r="B12" i="8"/>
  <c r="C12" i="8"/>
  <c r="F12" i="8" s="1"/>
  <c r="G12" i="8" s="1"/>
  <c r="D12" i="8"/>
  <c r="B4" i="8"/>
  <c r="C4" i="8"/>
  <c r="D4" i="8"/>
  <c r="E4" i="8"/>
  <c r="B21" i="8"/>
  <c r="E132" i="8"/>
  <c r="D127" i="8"/>
  <c r="C116" i="8"/>
  <c r="E84" i="8"/>
  <c r="E52" i="8"/>
  <c r="B126" i="8"/>
  <c r="D126" i="8"/>
  <c r="B118" i="8"/>
  <c r="D118" i="8"/>
  <c r="B110" i="8"/>
  <c r="C110" i="8"/>
  <c r="D110" i="8"/>
  <c r="B102" i="8"/>
  <c r="C102" i="8"/>
  <c r="D102" i="8"/>
  <c r="B94" i="8"/>
  <c r="C94" i="8"/>
  <c r="D94" i="8"/>
  <c r="B86" i="8"/>
  <c r="C86" i="8"/>
  <c r="D86" i="8"/>
  <c r="B78" i="8"/>
  <c r="C78" i="8"/>
  <c r="D78" i="8"/>
  <c r="B70" i="8"/>
  <c r="C70" i="8"/>
  <c r="D70" i="8"/>
  <c r="B62" i="8"/>
  <c r="C62" i="8"/>
  <c r="D62" i="8"/>
  <c r="B54" i="8"/>
  <c r="C54" i="8"/>
  <c r="D54" i="8"/>
  <c r="B46" i="8"/>
  <c r="C46" i="8"/>
  <c r="D46" i="8"/>
  <c r="B38" i="8"/>
  <c r="E38" i="8"/>
  <c r="C38" i="8"/>
  <c r="D38" i="8"/>
  <c r="B30" i="8"/>
  <c r="E30" i="8"/>
  <c r="C30" i="8"/>
  <c r="D30" i="8"/>
  <c r="B22" i="8"/>
  <c r="E22" i="8"/>
  <c r="C22" i="8"/>
  <c r="D22" i="8"/>
  <c r="B14" i="8"/>
  <c r="E14" i="8"/>
  <c r="C14" i="8"/>
  <c r="D14" i="8"/>
  <c r="B6" i="8"/>
  <c r="E6" i="8"/>
  <c r="C6" i="8"/>
  <c r="F6" i="8" s="1"/>
  <c r="G6" i="8" s="1"/>
  <c r="D6" i="8"/>
  <c r="C118" i="8"/>
  <c r="C131" i="8"/>
  <c r="E131" i="8"/>
  <c r="C123" i="8"/>
  <c r="E123" i="8"/>
  <c r="C115" i="8"/>
  <c r="E115" i="8"/>
  <c r="C107" i="8"/>
  <c r="D107" i="8"/>
  <c r="E107" i="8"/>
  <c r="C99" i="8"/>
  <c r="D99" i="8"/>
  <c r="E99" i="8"/>
  <c r="C91" i="8"/>
  <c r="D91" i="8"/>
  <c r="E91" i="8"/>
  <c r="C83" i="8"/>
  <c r="D83" i="8"/>
  <c r="E83" i="8"/>
  <c r="C75" i="8"/>
  <c r="D75" i="8"/>
  <c r="E75" i="8"/>
  <c r="C67" i="8"/>
  <c r="D67" i="8"/>
  <c r="E67" i="8"/>
  <c r="C59" i="8"/>
  <c r="D59" i="8"/>
  <c r="E59" i="8"/>
  <c r="B51" i="8"/>
  <c r="C51" i="8"/>
  <c r="D51" i="8"/>
  <c r="E51" i="8"/>
  <c r="C43" i="8"/>
  <c r="D43" i="8"/>
  <c r="E43" i="8"/>
  <c r="C35" i="8"/>
  <c r="D35" i="8"/>
  <c r="E35" i="8"/>
  <c r="C27" i="8"/>
  <c r="D27" i="8"/>
  <c r="E27" i="8"/>
  <c r="C19" i="8"/>
  <c r="D19" i="8"/>
  <c r="E19" i="8"/>
  <c r="B11" i="8"/>
  <c r="C11" i="8"/>
  <c r="F11" i="8" s="1"/>
  <c r="G11" i="8" s="1"/>
  <c r="D11" i="8"/>
  <c r="E11" i="8"/>
  <c r="B135" i="8"/>
  <c r="E135" i="8"/>
  <c r="B85" i="8"/>
  <c r="D132" i="8"/>
  <c r="D115" i="8"/>
  <c r="E94" i="8"/>
  <c r="C84" i="8"/>
  <c r="E62" i="8"/>
  <c r="C52" i="8"/>
  <c r="E20" i="8"/>
  <c r="D114" i="8"/>
  <c r="E114" i="8"/>
  <c r="D74" i="8"/>
  <c r="E74" i="8"/>
  <c r="C114" i="8"/>
  <c r="B129" i="8"/>
  <c r="C129" i="8"/>
  <c r="B121" i="8"/>
  <c r="C121" i="8"/>
  <c r="B113" i="8"/>
  <c r="E113" i="8"/>
  <c r="C113" i="8"/>
  <c r="B105" i="8"/>
  <c r="E105" i="8"/>
  <c r="C105" i="8"/>
  <c r="B97" i="8"/>
  <c r="E97" i="8"/>
  <c r="C97" i="8"/>
  <c r="B89" i="8"/>
  <c r="E89" i="8"/>
  <c r="C89" i="8"/>
  <c r="B81" i="8"/>
  <c r="E81" i="8"/>
  <c r="C81" i="8"/>
  <c r="B73" i="8"/>
  <c r="E73" i="8"/>
  <c r="C73" i="8"/>
  <c r="B65" i="8"/>
  <c r="E65" i="8"/>
  <c r="C65" i="8"/>
  <c r="B57" i="8"/>
  <c r="E57" i="8"/>
  <c r="C57" i="8"/>
  <c r="B49" i="8"/>
  <c r="E49" i="8"/>
  <c r="C49" i="8"/>
  <c r="B41" i="8"/>
  <c r="E41" i="8"/>
  <c r="C41" i="8"/>
  <c r="B33" i="8"/>
  <c r="D33" i="8"/>
  <c r="E33" i="8"/>
  <c r="C33" i="8"/>
  <c r="B25" i="8"/>
  <c r="D25" i="8"/>
  <c r="E25" i="8"/>
  <c r="C25" i="8"/>
  <c r="B17" i="8"/>
  <c r="D17" i="8"/>
  <c r="E17" i="8"/>
  <c r="C17" i="8"/>
  <c r="B9" i="8"/>
  <c r="D9" i="8"/>
  <c r="E9" i="8"/>
  <c r="C9" i="8"/>
  <c r="F9" i="8" s="1"/>
  <c r="G9" i="8" s="1"/>
  <c r="B137" i="8"/>
  <c r="C137" i="8"/>
  <c r="B69" i="8"/>
  <c r="D131" i="8"/>
  <c r="C126" i="8"/>
  <c r="D113" i="8"/>
  <c r="E102" i="8"/>
  <c r="C92" i="8"/>
  <c r="D81" i="8"/>
  <c r="E70" i="8"/>
  <c r="C60" i="8"/>
  <c r="D49" i="8"/>
  <c r="E36" i="8"/>
  <c r="D122" i="8"/>
  <c r="E122" i="8"/>
  <c r="D106" i="8"/>
  <c r="E106" i="8"/>
  <c r="D98" i="8"/>
  <c r="E98" i="8"/>
  <c r="D90" i="8"/>
  <c r="E90" i="8"/>
  <c r="D82" i="8"/>
  <c r="E82" i="8"/>
  <c r="D66" i="8"/>
  <c r="E66" i="8"/>
  <c r="D58" i="8"/>
  <c r="E58" i="8"/>
  <c r="D50" i="8"/>
  <c r="E50" i="8"/>
  <c r="D42" i="8"/>
  <c r="E42" i="8"/>
  <c r="D34" i="8"/>
  <c r="E34" i="8"/>
  <c r="D26" i="8"/>
  <c r="E26" i="8"/>
  <c r="D18" i="8"/>
  <c r="E18" i="8"/>
  <c r="D10" i="8"/>
  <c r="E10" i="8"/>
  <c r="B134" i="8"/>
  <c r="D134" i="8"/>
  <c r="F132" i="8"/>
  <c r="G132" i="8" s="1"/>
  <c r="E126" i="8"/>
  <c r="C82" i="8"/>
  <c r="B128" i="8"/>
  <c r="C128" i="8"/>
  <c r="D128" i="8"/>
  <c r="C120" i="8"/>
  <c r="D120" i="8"/>
  <c r="B112" i="8"/>
  <c r="C112" i="8"/>
  <c r="D112" i="8"/>
  <c r="E112" i="8"/>
  <c r="B104" i="8"/>
  <c r="C104" i="8"/>
  <c r="D104" i="8"/>
  <c r="E104" i="8"/>
  <c r="B96" i="8"/>
  <c r="C96" i="8"/>
  <c r="D96" i="8"/>
  <c r="E96" i="8"/>
  <c r="C88" i="8"/>
  <c r="D88" i="8"/>
  <c r="E88" i="8"/>
  <c r="C80" i="8"/>
  <c r="D80" i="8"/>
  <c r="E80" i="8"/>
  <c r="B72" i="8"/>
  <c r="C72" i="8"/>
  <c r="D72" i="8"/>
  <c r="E72" i="8"/>
  <c r="B64" i="8"/>
  <c r="C64" i="8"/>
  <c r="D64" i="8"/>
  <c r="E64" i="8"/>
  <c r="C56" i="8"/>
  <c r="D56" i="8"/>
  <c r="E56" i="8"/>
  <c r="C48" i="8"/>
  <c r="D48" i="8"/>
  <c r="E48" i="8"/>
  <c r="B40" i="8"/>
  <c r="C40" i="8"/>
  <c r="D40" i="8"/>
  <c r="E40" i="8"/>
  <c r="C32" i="8"/>
  <c r="D32" i="8"/>
  <c r="E32" i="8"/>
  <c r="C24" i="8"/>
  <c r="D24" i="8"/>
  <c r="E24" i="8"/>
  <c r="C16" i="8"/>
  <c r="D16" i="8"/>
  <c r="E16" i="8"/>
  <c r="B8" i="8"/>
  <c r="C8" i="8"/>
  <c r="F8" i="8" s="1"/>
  <c r="G8" i="8" s="1"/>
  <c r="D8" i="8"/>
  <c r="E8" i="8"/>
  <c r="C136" i="8"/>
  <c r="D136" i="8"/>
  <c r="B136" i="8"/>
  <c r="B56" i="8"/>
  <c r="D135" i="8"/>
  <c r="E124" i="8"/>
  <c r="E100" i="8"/>
  <c r="C90" i="8"/>
  <c r="E68" i="8"/>
  <c r="C58" i="8"/>
  <c r="C34" i="8"/>
  <c r="E12" i="8"/>
  <c r="D130" i="8"/>
  <c r="E130" i="8"/>
  <c r="B127" i="8"/>
  <c r="E127" i="8"/>
  <c r="B119" i="8"/>
  <c r="C119" i="8"/>
  <c r="E119" i="8"/>
  <c r="B111" i="8"/>
  <c r="C111" i="8"/>
  <c r="E111" i="8"/>
  <c r="B103" i="8"/>
  <c r="C103" i="8"/>
  <c r="E103" i="8"/>
  <c r="B95" i="8"/>
  <c r="C95" i="8"/>
  <c r="E95" i="8"/>
  <c r="B87" i="8"/>
  <c r="C87" i="8"/>
  <c r="E87" i="8"/>
  <c r="B79" i="8"/>
  <c r="C79" i="8"/>
  <c r="E79" i="8"/>
  <c r="B71" i="8"/>
  <c r="C71" i="8"/>
  <c r="E71" i="8"/>
  <c r="B63" i="8"/>
  <c r="C63" i="8"/>
  <c r="E63" i="8"/>
  <c r="B55" i="8"/>
  <c r="C55" i="8"/>
  <c r="E55" i="8"/>
  <c r="B47" i="8"/>
  <c r="C47" i="8"/>
  <c r="E47" i="8"/>
  <c r="B39" i="8"/>
  <c r="C39" i="8"/>
  <c r="E39" i="8"/>
  <c r="B31" i="8"/>
  <c r="C31" i="8"/>
  <c r="E31" i="8"/>
  <c r="B23" i="8"/>
  <c r="C23" i="8"/>
  <c r="E23" i="8"/>
  <c r="B15" i="8"/>
  <c r="C15" i="8"/>
  <c r="E15" i="8"/>
  <c r="B7" i="8"/>
  <c r="C7" i="8"/>
  <c r="F7" i="8" s="1"/>
  <c r="G7" i="8" s="1"/>
  <c r="E7" i="8"/>
  <c r="B120" i="8"/>
  <c r="B48" i="8"/>
  <c r="C135" i="8"/>
  <c r="E129" i="8"/>
  <c r="D124" i="8"/>
  <c r="E118" i="8"/>
  <c r="E110" i="8"/>
  <c r="C100" i="8"/>
  <c r="D89" i="8"/>
  <c r="E78" i="8"/>
  <c r="C68" i="8"/>
  <c r="D57" i="8"/>
  <c r="E46" i="8"/>
  <c r="D31" i="8"/>
  <c r="C10" i="8"/>
  <c r="F10" i="8" s="1"/>
  <c r="G10" i="8" s="1"/>
  <c r="B3" i="8"/>
  <c r="C98" i="8"/>
  <c r="B80" i="8"/>
  <c r="B131" i="8"/>
  <c r="B123" i="8"/>
  <c r="B115" i="8"/>
  <c r="B107" i="8"/>
  <c r="B99" i="8"/>
  <c r="B91" i="8"/>
  <c r="B83" i="8"/>
  <c r="B75" i="8"/>
  <c r="B67" i="8"/>
  <c r="B59" i="8"/>
  <c r="B43" i="8"/>
  <c r="B35" i="8"/>
  <c r="B27" i="8"/>
  <c r="B19" i="8"/>
  <c r="B130" i="8"/>
  <c r="B122" i="8"/>
  <c r="B114" i="8"/>
  <c r="B106" i="8"/>
  <c r="B98" i="8"/>
  <c r="B90" i="8"/>
  <c r="B82" i="8"/>
  <c r="B74" i="8"/>
  <c r="B66" i="8"/>
  <c r="B58" i="8"/>
  <c r="B50" i="8"/>
  <c r="B42" i="8"/>
  <c r="B34" i="8"/>
  <c r="B26" i="8"/>
  <c r="B18" i="8"/>
  <c r="B10" i="8"/>
  <c r="D3" i="8"/>
  <c r="C3" i="13"/>
  <c r="C3" i="8"/>
  <c r="G173" i="13" l="1"/>
  <c r="G188" i="13"/>
  <c r="G27" i="13"/>
  <c r="G175" i="13"/>
  <c r="G34" i="13"/>
  <c r="G16" i="13"/>
  <c r="G156" i="13"/>
  <c r="G206" i="13"/>
  <c r="G22" i="13"/>
  <c r="G167" i="13"/>
  <c r="G20" i="13"/>
  <c r="G15" i="13"/>
  <c r="G183" i="13"/>
  <c r="G207" i="13"/>
  <c r="G37" i="13"/>
  <c r="G172" i="13"/>
  <c r="G17" i="13"/>
  <c r="G33" i="13"/>
  <c r="G49" i="13"/>
  <c r="G193" i="13"/>
  <c r="G4" i="13"/>
  <c r="G184" i="13"/>
  <c r="G204" i="13"/>
  <c r="G32" i="13"/>
  <c r="G11" i="13"/>
  <c r="G10" i="13"/>
  <c r="G88" i="13"/>
  <c r="G56" i="13"/>
  <c r="G166" i="13"/>
  <c r="G143" i="13"/>
  <c r="G59" i="13"/>
  <c r="G115" i="13"/>
  <c r="G24" i="13"/>
  <c r="G40" i="13"/>
  <c r="G72" i="13"/>
  <c r="G104" i="13"/>
  <c r="G120" i="13"/>
  <c r="G19" i="13"/>
  <c r="G60" i="13"/>
  <c r="G36" i="13"/>
  <c r="G124" i="13"/>
  <c r="G12" i="13"/>
  <c r="G94" i="13"/>
  <c r="G126" i="13"/>
  <c r="G44" i="13"/>
  <c r="G108" i="13"/>
  <c r="G23" i="13"/>
  <c r="G55" i="13"/>
  <c r="G71" i="13"/>
  <c r="G87" i="13"/>
  <c r="G103" i="13"/>
  <c r="G119" i="13"/>
  <c r="G3" i="13"/>
  <c r="G199" i="13"/>
  <c r="G43" i="13"/>
  <c r="G100" i="13"/>
  <c r="G185" i="13"/>
  <c r="G125" i="13"/>
  <c r="G164" i="13"/>
  <c r="G9" i="13"/>
  <c r="G25" i="13"/>
  <c r="G41" i="13"/>
  <c r="G57" i="13"/>
  <c r="G73" i="13"/>
  <c r="G89" i="13"/>
  <c r="G105" i="13"/>
  <c r="G121" i="13"/>
  <c r="G13" i="13"/>
  <c r="G77" i="13"/>
  <c r="G63" i="13"/>
  <c r="G111" i="13"/>
  <c r="G142" i="13"/>
  <c r="G42" i="13"/>
  <c r="G74" i="13"/>
  <c r="G99" i="13"/>
  <c r="G51" i="13"/>
  <c r="G165" i="13"/>
  <c r="G8" i="13"/>
  <c r="G196" i="13"/>
  <c r="G150" i="13"/>
  <c r="G174" i="13"/>
  <c r="G30" i="13"/>
  <c r="G26" i="13"/>
  <c r="G58" i="13"/>
  <c r="G90" i="13"/>
  <c r="G122" i="13"/>
  <c r="G78" i="13"/>
  <c r="G110" i="13"/>
  <c r="G131" i="13"/>
  <c r="G162" i="13"/>
  <c r="G149" i="13"/>
  <c r="G144" i="13"/>
  <c r="G176" i="13"/>
  <c r="G192" i="13"/>
  <c r="G208" i="13"/>
  <c r="G91" i="13"/>
  <c r="G158" i="13"/>
  <c r="G191" i="13"/>
  <c r="G151" i="13"/>
  <c r="G201" i="13"/>
  <c r="B142" i="8"/>
  <c r="K17" i="9" s="1"/>
  <c r="B214" i="13"/>
  <c r="Q35" i="9" s="1"/>
  <c r="F214" i="13"/>
  <c r="J23" i="9" s="1"/>
  <c r="F88" i="8"/>
  <c r="G88" i="8" s="1"/>
  <c r="F128" i="8"/>
  <c r="G128" i="8" s="1"/>
  <c r="F65" i="8"/>
  <c r="G65" i="8" s="1"/>
  <c r="F107" i="8"/>
  <c r="G107" i="8" s="1"/>
  <c r="F54" i="8"/>
  <c r="G54" i="8" s="1"/>
  <c r="F125" i="8"/>
  <c r="G125" i="8" s="1"/>
  <c r="F111" i="8"/>
  <c r="G111" i="8" s="1"/>
  <c r="F32" i="8"/>
  <c r="G32" i="8" s="1"/>
  <c r="F31" i="8"/>
  <c r="G31" i="8" s="1"/>
  <c r="F95" i="8"/>
  <c r="G95" i="8" s="1"/>
  <c r="F34" i="8"/>
  <c r="G34" i="8" s="1"/>
  <c r="F72" i="8"/>
  <c r="G72" i="8" s="1"/>
  <c r="F89" i="8"/>
  <c r="G89" i="8" s="1"/>
  <c r="F114" i="8"/>
  <c r="G114" i="8" s="1"/>
  <c r="F84" i="8"/>
  <c r="G84" i="8" s="1"/>
  <c r="F27" i="8"/>
  <c r="G27" i="8" s="1"/>
  <c r="F67" i="8"/>
  <c r="G67" i="8" s="1"/>
  <c r="F22" i="8"/>
  <c r="G22" i="8" s="1"/>
  <c r="F38" i="8"/>
  <c r="G38" i="8" s="1"/>
  <c r="F78" i="8"/>
  <c r="G78" i="8" s="1"/>
  <c r="F20" i="8"/>
  <c r="G20" i="8" s="1"/>
  <c r="F69" i="8"/>
  <c r="G69" i="8" s="1"/>
  <c r="F109" i="8"/>
  <c r="G109" i="8" s="1"/>
  <c r="F55" i="8"/>
  <c r="G55" i="8" s="1"/>
  <c r="F119" i="8"/>
  <c r="G119" i="8" s="1"/>
  <c r="F58" i="8"/>
  <c r="G58" i="8" s="1"/>
  <c r="F16" i="8"/>
  <c r="G16" i="8" s="1"/>
  <c r="F56" i="8"/>
  <c r="G56" i="8" s="1"/>
  <c r="F82" i="8"/>
  <c r="G82" i="8" s="1"/>
  <c r="F126" i="8"/>
  <c r="G126" i="8" s="1"/>
  <c r="F49" i="8"/>
  <c r="G49" i="8" s="1"/>
  <c r="F113" i="8"/>
  <c r="G113" i="8" s="1"/>
  <c r="F51" i="8"/>
  <c r="G51" i="8" s="1"/>
  <c r="F91" i="8"/>
  <c r="G91" i="8" s="1"/>
  <c r="F115" i="8"/>
  <c r="G115" i="8" s="1"/>
  <c r="F102" i="8"/>
  <c r="G102" i="8" s="1"/>
  <c r="F21" i="8"/>
  <c r="G21" i="8" s="1"/>
  <c r="F37" i="8"/>
  <c r="G37" i="8" s="1"/>
  <c r="F53" i="8"/>
  <c r="G53" i="8" s="1"/>
  <c r="F93" i="8"/>
  <c r="G93" i="8" s="1"/>
  <c r="F15" i="8"/>
  <c r="G15" i="8" s="1"/>
  <c r="F79" i="8"/>
  <c r="G79" i="8" s="1"/>
  <c r="F136" i="8"/>
  <c r="G136" i="8" s="1"/>
  <c r="F40" i="8"/>
  <c r="G40" i="8" s="1"/>
  <c r="F96" i="8"/>
  <c r="G96" i="8" s="1"/>
  <c r="F112" i="8"/>
  <c r="G112" i="8" s="1"/>
  <c r="F17" i="8"/>
  <c r="G17" i="8" s="1"/>
  <c r="F33" i="8"/>
  <c r="G33" i="8" s="1"/>
  <c r="F73" i="8"/>
  <c r="G73" i="8" s="1"/>
  <c r="F62" i="8"/>
  <c r="G62" i="8" s="1"/>
  <c r="F68" i="8"/>
  <c r="G68" i="8" s="1"/>
  <c r="F135" i="8"/>
  <c r="G135" i="8" s="1"/>
  <c r="F39" i="8"/>
  <c r="G39" i="8" s="1"/>
  <c r="F103" i="8"/>
  <c r="G103" i="8" s="1"/>
  <c r="F90" i="8"/>
  <c r="G90" i="8" s="1"/>
  <c r="F60" i="8"/>
  <c r="G60" i="8" s="1"/>
  <c r="F97" i="8"/>
  <c r="G97" i="8" s="1"/>
  <c r="F35" i="8"/>
  <c r="G35" i="8" s="1"/>
  <c r="F75" i="8"/>
  <c r="G75" i="8" s="1"/>
  <c r="F123" i="8"/>
  <c r="G123" i="8" s="1"/>
  <c r="F86" i="8"/>
  <c r="G86" i="8" s="1"/>
  <c r="F28" i="8"/>
  <c r="G28" i="8" s="1"/>
  <c r="F77" i="8"/>
  <c r="G77" i="8" s="1"/>
  <c r="F133" i="8"/>
  <c r="G133" i="8" s="1"/>
  <c r="F71" i="8"/>
  <c r="G71" i="8" s="1"/>
  <c r="F98" i="8"/>
  <c r="G98" i="8" s="1"/>
  <c r="F63" i="8"/>
  <c r="G63" i="8" s="1"/>
  <c r="F24" i="8"/>
  <c r="G24" i="8" s="1"/>
  <c r="F64" i="8"/>
  <c r="G64" i="8" s="1"/>
  <c r="F80" i="8"/>
  <c r="G80" i="8" s="1"/>
  <c r="F137" i="8"/>
  <c r="G137" i="8" s="1"/>
  <c r="F57" i="8"/>
  <c r="G57" i="8" s="1"/>
  <c r="F121" i="8"/>
  <c r="G121" i="8" s="1"/>
  <c r="F99" i="8"/>
  <c r="G99" i="8" s="1"/>
  <c r="F14" i="8"/>
  <c r="G14" i="8" s="1"/>
  <c r="F30" i="8"/>
  <c r="G30" i="8" s="1"/>
  <c r="F46" i="8"/>
  <c r="G46" i="8" s="1"/>
  <c r="F110" i="8"/>
  <c r="G110" i="8" s="1"/>
  <c r="F116" i="8"/>
  <c r="G116" i="8" s="1"/>
  <c r="F29" i="8"/>
  <c r="G29" i="8" s="1"/>
  <c r="F61" i="8"/>
  <c r="G61" i="8" s="1"/>
  <c r="F117" i="8"/>
  <c r="G117" i="8" s="1"/>
  <c r="F100" i="8"/>
  <c r="G100" i="8" s="1"/>
  <c r="F23" i="8"/>
  <c r="G23" i="8" s="1"/>
  <c r="F87" i="8"/>
  <c r="G87" i="8" s="1"/>
  <c r="F120" i="8"/>
  <c r="G120" i="8" s="1"/>
  <c r="F81" i="8"/>
  <c r="G81" i="8" s="1"/>
  <c r="F19" i="8"/>
  <c r="G19" i="8" s="1"/>
  <c r="F59" i="8"/>
  <c r="G59" i="8" s="1"/>
  <c r="F131" i="8"/>
  <c r="G131" i="8" s="1"/>
  <c r="F70" i="8"/>
  <c r="G70" i="8" s="1"/>
  <c r="F45" i="8"/>
  <c r="G45" i="8" s="1"/>
  <c r="F101" i="8"/>
  <c r="G101" i="8" s="1"/>
  <c r="F47" i="8"/>
  <c r="G47" i="8" s="1"/>
  <c r="F48" i="8"/>
  <c r="G48" i="8" s="1"/>
  <c r="F104" i="8"/>
  <c r="G104" i="8" s="1"/>
  <c r="F92" i="8"/>
  <c r="G92" i="8" s="1"/>
  <c r="F25" i="8"/>
  <c r="G25" i="8" s="1"/>
  <c r="F41" i="8"/>
  <c r="G41" i="8" s="1"/>
  <c r="F105" i="8"/>
  <c r="G105" i="8" s="1"/>
  <c r="F129" i="8"/>
  <c r="G129" i="8" s="1"/>
  <c r="F52" i="8"/>
  <c r="G52" i="8" s="1"/>
  <c r="F43" i="8"/>
  <c r="G43" i="8" s="1"/>
  <c r="F83" i="8"/>
  <c r="G83" i="8" s="1"/>
  <c r="F118" i="8"/>
  <c r="G118" i="8" s="1"/>
  <c r="F94" i="8"/>
  <c r="G94" i="8" s="1"/>
  <c r="F36" i="8"/>
  <c r="G36" i="8" s="1"/>
  <c r="F134" i="8"/>
  <c r="G134" i="8" s="1"/>
  <c r="F85" i="8"/>
  <c r="G85" i="8" s="1"/>
  <c r="G142" i="8" l="1"/>
  <c r="K30" i="9" s="1"/>
  <c r="G214" i="13"/>
  <c r="K23" i="9" s="1"/>
  <c r="F142" i="8"/>
  <c r="J30" i="9" s="1"/>
  <c r="K34" i="9" l="1"/>
  <c r="R35" i="9" s="1"/>
  <c r="J34" i="9"/>
  <c r="R34" i="9" s="1"/>
</calcChain>
</file>

<file path=xl/sharedStrings.xml><?xml version="1.0" encoding="utf-8"?>
<sst xmlns="http://schemas.openxmlformats.org/spreadsheetml/2006/main" count="2267" uniqueCount="619">
  <si>
    <t>B6</t>
  </si>
  <si>
    <t>A1435101</t>
  </si>
  <si>
    <t>G000</t>
  </si>
  <si>
    <t/>
  </si>
  <si>
    <t>100001263838-0</t>
  </si>
  <si>
    <t>PAPAN PUTIH INTERAKTIF ATAU AKSESORI</t>
  </si>
  <si>
    <t>001/00</t>
  </si>
  <si>
    <t>100001263839-0</t>
  </si>
  <si>
    <t>MESIN MENCARIK KERTAS ATAU AKSESORI</t>
  </si>
  <si>
    <t>002/10</t>
  </si>
  <si>
    <t>100001263840-0</t>
  </si>
  <si>
    <t>PETI BESI</t>
  </si>
  <si>
    <t>003/11</t>
  </si>
  <si>
    <t>100001263841-0</t>
  </si>
  <si>
    <t>PAPAN PADAM KERING ATAU AKSESORI</t>
  </si>
  <si>
    <t>100001263842-0</t>
  </si>
  <si>
    <t>004/04</t>
  </si>
  <si>
    <t>100001263843-0</t>
  </si>
  <si>
    <t>008/10</t>
  </si>
  <si>
    <t>A1435102</t>
  </si>
  <si>
    <t>100001263844-0</t>
  </si>
  <si>
    <t>KABINET</t>
  </si>
  <si>
    <t>006/08</t>
  </si>
  <si>
    <t>A1435201</t>
  </si>
  <si>
    <t>100001263845-0</t>
  </si>
  <si>
    <t>KOMPUTER MEJA</t>
  </si>
  <si>
    <t>004/11</t>
  </si>
  <si>
    <t>100001263846-0</t>
  </si>
  <si>
    <t>KOMPUTER RIBA</t>
  </si>
  <si>
    <t>100001263847-0</t>
  </si>
  <si>
    <t>100001263848-0</t>
  </si>
  <si>
    <t>100001263849-0</t>
  </si>
  <si>
    <t>100001263850-0</t>
  </si>
  <si>
    <t>PENGIMBAS</t>
  </si>
  <si>
    <t>100001263851-0</t>
  </si>
  <si>
    <t>004/05</t>
  </si>
  <si>
    <t>100001263852-0</t>
  </si>
  <si>
    <t>100001263853-0</t>
  </si>
  <si>
    <t>100001263854-0</t>
  </si>
  <si>
    <t>100001263855-0</t>
  </si>
  <si>
    <t>BAR PENCETAK KOD</t>
  </si>
  <si>
    <t>005/11</t>
  </si>
  <si>
    <t>100001263856-0</t>
  </si>
  <si>
    <t>005/03</t>
  </si>
  <si>
    <t>100001263857-0</t>
  </si>
  <si>
    <t>PENCETAK LASER</t>
  </si>
  <si>
    <t>006/11</t>
  </si>
  <si>
    <t>100001263858-0</t>
  </si>
  <si>
    <t>100001263859-0</t>
  </si>
  <si>
    <t>100001263860-0</t>
  </si>
  <si>
    <t>KOMPUTER TABLET</t>
  </si>
  <si>
    <t>006/09</t>
  </si>
  <si>
    <t>100001263861-0</t>
  </si>
  <si>
    <t>100001263862-0</t>
  </si>
  <si>
    <t>100001263863-0</t>
  </si>
  <si>
    <t>100001263864-0</t>
  </si>
  <si>
    <t>100001263865-0</t>
  </si>
  <si>
    <t>100001263866-0</t>
  </si>
  <si>
    <t>100001263867-0</t>
  </si>
  <si>
    <t>007/07</t>
  </si>
  <si>
    <t>100001263868-0</t>
  </si>
  <si>
    <t>100001263869-0</t>
  </si>
  <si>
    <t>100001263870-0</t>
  </si>
  <si>
    <t>100001263871-0</t>
  </si>
  <si>
    <t>100001263872-0</t>
  </si>
  <si>
    <t>100001263873-0</t>
  </si>
  <si>
    <t>100001263874-0</t>
  </si>
  <si>
    <t>100001263875-0</t>
  </si>
  <si>
    <t>100001263876-0</t>
  </si>
  <si>
    <t>100001263877-0</t>
  </si>
  <si>
    <t>100001263878-0</t>
  </si>
  <si>
    <t>100001263879-0</t>
  </si>
  <si>
    <t>100001263880-0</t>
  </si>
  <si>
    <t>100001263881-0</t>
  </si>
  <si>
    <t>100001263882-0</t>
  </si>
  <si>
    <t>100001263883-0</t>
  </si>
  <si>
    <t>100001263884-0</t>
  </si>
  <si>
    <t>100001263885-0</t>
  </si>
  <si>
    <t>100001263886-0</t>
  </si>
  <si>
    <t>100001263887-0</t>
  </si>
  <si>
    <t>100001263888-0</t>
  </si>
  <si>
    <t>100001263889-0</t>
  </si>
  <si>
    <t>100001263890-0</t>
  </si>
  <si>
    <t>100001263891-0</t>
  </si>
  <si>
    <t>100001263892-0</t>
  </si>
  <si>
    <t>100001263893-0</t>
  </si>
  <si>
    <t>100001263894-0</t>
  </si>
  <si>
    <t>100001263895-0</t>
  </si>
  <si>
    <t>100001263896-0</t>
  </si>
  <si>
    <t>100001263897-0</t>
  </si>
  <si>
    <t>100001263898-0</t>
  </si>
  <si>
    <t>100001263899-0</t>
  </si>
  <si>
    <t>100001263900-0</t>
  </si>
  <si>
    <t>100001263901-0</t>
  </si>
  <si>
    <t>008/09</t>
  </si>
  <si>
    <t>100001263902-0</t>
  </si>
  <si>
    <t>100001263903-0</t>
  </si>
  <si>
    <t>100001263904-0</t>
  </si>
  <si>
    <t>100001263905-0</t>
  </si>
  <si>
    <t>100001263906-0</t>
  </si>
  <si>
    <t>100001263907-0</t>
  </si>
  <si>
    <t>100001263908-0</t>
  </si>
  <si>
    <t>100001263909-0</t>
  </si>
  <si>
    <t>100001263910-0</t>
  </si>
  <si>
    <t>100001263911-0</t>
  </si>
  <si>
    <t>100001263912-0</t>
  </si>
  <si>
    <t>100001263913-0</t>
  </si>
  <si>
    <t>100001263914-0</t>
  </si>
  <si>
    <t>100001263915-0</t>
  </si>
  <si>
    <t>100001263916-0</t>
  </si>
  <si>
    <t>100001263917-0</t>
  </si>
  <si>
    <t>100001263918-0</t>
  </si>
  <si>
    <t>100001263919-0</t>
  </si>
  <si>
    <t>100001263920-0</t>
  </si>
  <si>
    <t>100001263921-0</t>
  </si>
  <si>
    <t>100001263922-0</t>
  </si>
  <si>
    <t>100001263923-0</t>
  </si>
  <si>
    <t>100001263924-0</t>
  </si>
  <si>
    <t>100001263925-0</t>
  </si>
  <si>
    <t>100001263926-0</t>
  </si>
  <si>
    <t>100001263927-0</t>
  </si>
  <si>
    <t>100001263928-0</t>
  </si>
  <si>
    <t>008/11</t>
  </si>
  <si>
    <t>100001263929-0</t>
  </si>
  <si>
    <t>KIPAS PENYEJUK KOMPUTER</t>
  </si>
  <si>
    <t>100001263930-0</t>
  </si>
  <si>
    <t>100001263931-0</t>
  </si>
  <si>
    <t>009/10</t>
  </si>
  <si>
    <t>100001263932-0</t>
  </si>
  <si>
    <t>009/11</t>
  </si>
  <si>
    <t>100001263933-0</t>
  </si>
  <si>
    <t>PENCETAK GARIS MATRIX</t>
  </si>
  <si>
    <t>011/10</t>
  </si>
  <si>
    <t>100001263934-0</t>
  </si>
  <si>
    <t>/03</t>
  </si>
  <si>
    <t>100001263935-0</t>
  </si>
  <si>
    <t>/11</t>
  </si>
  <si>
    <t>100001263936-0</t>
  </si>
  <si>
    <t>100001263937-0</t>
  </si>
  <si>
    <t>/04</t>
  </si>
  <si>
    <t>100001263938-0</t>
  </si>
  <si>
    <t>100001263939-0</t>
  </si>
  <si>
    <t>001/02</t>
  </si>
  <si>
    <t>100001263940-0</t>
  </si>
  <si>
    <t>001/04</t>
  </si>
  <si>
    <t>100001263941-0</t>
  </si>
  <si>
    <t>001/06</t>
  </si>
  <si>
    <t>100001263942-0</t>
  </si>
  <si>
    <t>100001263943-0</t>
  </si>
  <si>
    <t>100001263944-0</t>
  </si>
  <si>
    <t>002/03</t>
  </si>
  <si>
    <t>100001263945-0</t>
  </si>
  <si>
    <t>100001263946-0</t>
  </si>
  <si>
    <t>100001263947-0</t>
  </si>
  <si>
    <t>003/08</t>
  </si>
  <si>
    <t>100001263948-0</t>
  </si>
  <si>
    <t>100001263949-0</t>
  </si>
  <si>
    <t>100001263950-0</t>
  </si>
  <si>
    <t>100001263951-0</t>
  </si>
  <si>
    <t>100001263952-0</t>
  </si>
  <si>
    <t>100001263953-0</t>
  </si>
  <si>
    <t>003/05</t>
  </si>
  <si>
    <t>100001263954-0</t>
  </si>
  <si>
    <t>003/03</t>
  </si>
  <si>
    <t>100001263955-0</t>
  </si>
  <si>
    <t>A1435299</t>
  </si>
  <si>
    <t>B10</t>
  </si>
  <si>
    <t>100001354439-0</t>
  </si>
  <si>
    <t>012/11</t>
  </si>
  <si>
    <t>100001263956-0</t>
  </si>
  <si>
    <t>PROJEKTOR OVERHED</t>
  </si>
  <si>
    <t>005/00</t>
  </si>
  <si>
    <t>100001263957-0</t>
  </si>
  <si>
    <t>100001263958-0</t>
  </si>
  <si>
    <t>100001263959-0</t>
  </si>
  <si>
    <t>TELEVISYEN</t>
  </si>
  <si>
    <t>100001263960-0</t>
  </si>
  <si>
    <t>011/11</t>
  </si>
  <si>
    <t>A1435399</t>
  </si>
  <si>
    <t>100001325330-0</t>
  </si>
  <si>
    <t>009/09</t>
  </si>
  <si>
    <t>100001325331-0</t>
  </si>
  <si>
    <t>100000055078-0</t>
  </si>
  <si>
    <t>010/00</t>
  </si>
  <si>
    <t>100000055080-0</t>
  </si>
  <si>
    <t>A1435401</t>
  </si>
  <si>
    <t>100001263961-0</t>
  </si>
  <si>
    <t>MESIN FAX LASER</t>
  </si>
  <si>
    <t>013/05</t>
  </si>
  <si>
    <t>Kelas Aset</t>
  </si>
  <si>
    <t>Vot/Dana</t>
  </si>
  <si>
    <t>No. Aset - Subnombor</t>
  </si>
  <si>
    <t>Perihal Aset</t>
  </si>
  <si>
    <t>Tarikh Dipermodalkan</t>
  </si>
  <si>
    <t>Kos Aset (RM) Pada 31.10.2020</t>
  </si>
  <si>
    <t>100001354437-0</t>
  </si>
  <si>
    <t>100001312253-0</t>
  </si>
  <si>
    <t>100001312251-0</t>
  </si>
  <si>
    <t>100001282095-0</t>
  </si>
  <si>
    <t>100001282087-0</t>
  </si>
  <si>
    <t>KK/JANM/H/12/8</t>
  </si>
  <si>
    <t>KK/JANM/H/17/96</t>
  </si>
  <si>
    <t>KK/JANM/H/12/48</t>
  </si>
  <si>
    <t>KK/JANM/H/11/54</t>
  </si>
  <si>
    <t>KK/JANM/H/11/53</t>
  </si>
  <si>
    <t>KK/JANM/H/11/52</t>
  </si>
  <si>
    <t>KK/JANM/H/09/408</t>
  </si>
  <si>
    <t>KK/JANM/H/09/373</t>
  </si>
  <si>
    <t>KK/JANM/H/09/355</t>
  </si>
  <si>
    <t>KK/JANM/H/09/345</t>
  </si>
  <si>
    <t>KK/JANM/H/09/234</t>
  </si>
  <si>
    <t>KK/JANM/H/09/233</t>
  </si>
  <si>
    <t>KK/JANM/H/09/232</t>
  </si>
  <si>
    <t>KK/JANM/H/09/231</t>
  </si>
  <si>
    <t>KK/JANM/H/09/207</t>
  </si>
  <si>
    <t>KK/JANM/H/08/96</t>
  </si>
  <si>
    <t>KK/JANM/H/08/318</t>
  </si>
  <si>
    <t>KK/JANM/H/08/309</t>
  </si>
  <si>
    <t>KK/JANM/H/08/251</t>
  </si>
  <si>
    <t>KK/JANM/H/08/202</t>
  </si>
  <si>
    <t>KK/JANM/H/07/52</t>
  </si>
  <si>
    <t>KK/JANM/H/07/49</t>
  </si>
  <si>
    <t>KK/JANM/H/07/27</t>
  </si>
  <si>
    <t>KK/JANM/H/06/53</t>
  </si>
  <si>
    <t>KK/JANM/H/06/33</t>
  </si>
  <si>
    <t>KK/JANM/H/06/295</t>
  </si>
  <si>
    <t>KK/JANM/H/06/292</t>
  </si>
  <si>
    <t>KK/JANM/H/06/287</t>
  </si>
  <si>
    <t>KK/JANM/H/17/40</t>
  </si>
  <si>
    <t>KK/JANM/H/15/97</t>
  </si>
  <si>
    <t>KK/JANM/H/15/30</t>
  </si>
  <si>
    <t>KK/JANM/H/14/602</t>
  </si>
  <si>
    <t>KK/JANM/H/14/523</t>
  </si>
  <si>
    <t>KK/JANM/H/14/521</t>
  </si>
  <si>
    <t>KK/JANM/H/14/248</t>
  </si>
  <si>
    <t>KK/JANM/H/14/247</t>
  </si>
  <si>
    <t>KK/JANM/H/14/246</t>
  </si>
  <si>
    <t>KK/JANM/H/14/245</t>
  </si>
  <si>
    <t>KK/JANM/H/14/244</t>
  </si>
  <si>
    <t>KK/JANM/H/14/243</t>
  </si>
  <si>
    <t>KK/JANM/H/14/242</t>
  </si>
  <si>
    <t>KK/JANM/H/14/241</t>
  </si>
  <si>
    <t>KK/JANM/H/14/240</t>
  </si>
  <si>
    <t>KK/JANM/H/14/239</t>
  </si>
  <si>
    <t>KK/JANM/H/14/238</t>
  </si>
  <si>
    <t>KK/JANM/H/14/237</t>
  </si>
  <si>
    <t>KK/JANM/H/14/236</t>
  </si>
  <si>
    <t>KK/JANM/H/14/235</t>
  </si>
  <si>
    <t>KK/JANM/H/14/234</t>
  </si>
  <si>
    <t>KK/JANM/H/14/233</t>
  </si>
  <si>
    <t>KK/JANM/H/14/232</t>
  </si>
  <si>
    <t>KK/JANM/H/14/231</t>
  </si>
  <si>
    <t>KK/JANM/H/14/230</t>
  </si>
  <si>
    <t>KK/JANM/H/14/229</t>
  </si>
  <si>
    <t>KK/JANM/H/14/228</t>
  </si>
  <si>
    <t>KK/JANM/H/14/227</t>
  </si>
  <si>
    <t>KK/JANM/H/14/226</t>
  </si>
  <si>
    <t>KK/JANM/H/14/225</t>
  </si>
  <si>
    <t>KK/JANM/H/14/211</t>
  </si>
  <si>
    <t>KK/JANM/H/14/210</t>
  </si>
  <si>
    <t>KK/JANM/H/14/209</t>
  </si>
  <si>
    <t>KK/JANM/H/13/164</t>
  </si>
  <si>
    <t>KK/JANM/H/13/163</t>
  </si>
  <si>
    <t>KK/JANM/H/13/162</t>
  </si>
  <si>
    <t>KK/JANM/H/13/134</t>
  </si>
  <si>
    <t>KK/JANM/H/13/133</t>
  </si>
  <si>
    <t>KK/JANM/H/13/132</t>
  </si>
  <si>
    <t>KK/JANM/H/13/131</t>
  </si>
  <si>
    <t>KK/JANM/H/13/130</t>
  </si>
  <si>
    <t>KK/JANM/H/13/129</t>
  </si>
  <si>
    <t>KK/JANM/H/13/128</t>
  </si>
  <si>
    <t>KK/JANM/H/13/127</t>
  </si>
  <si>
    <t>KK/JANM/H/13/126</t>
  </si>
  <si>
    <t>KK/JANM/H/13/125</t>
  </si>
  <si>
    <t>KK/JANM/H/13/124</t>
  </si>
  <si>
    <t>KK/JANM/H/13/123</t>
  </si>
  <si>
    <t>KK/JANM/H/13/122</t>
  </si>
  <si>
    <t>KK/JANM/H/13/121</t>
  </si>
  <si>
    <t>KK/JANM/H/13/120</t>
  </si>
  <si>
    <t>KK/JANM/H/13/119</t>
  </si>
  <si>
    <t>KK/JANM/H/13/118</t>
  </si>
  <si>
    <t>KK/JANM/H/13/117</t>
  </si>
  <si>
    <t>KK/JANM/H/13/116</t>
  </si>
  <si>
    <t>KK/JANM/H/13/115</t>
  </si>
  <si>
    <t>KK/JANM/H/13/114</t>
  </si>
  <si>
    <t>KK/JANM/H/13/113</t>
  </si>
  <si>
    <t>KK/JANM/H/13/112</t>
  </si>
  <si>
    <t>KK/JANM/H/13/111</t>
  </si>
  <si>
    <t>KK/JANM/H/13/110</t>
  </si>
  <si>
    <t>KK/JANM/H/13/109</t>
  </si>
  <si>
    <t>KK/JANM/H/13/108</t>
  </si>
  <si>
    <t>KK/JANM/H/13/107</t>
  </si>
  <si>
    <t>KK/JANM/H/13/106</t>
  </si>
  <si>
    <t>KK/JANM/H/13/105</t>
  </si>
  <si>
    <t>KK/JANM/H/13/104</t>
  </si>
  <si>
    <t>KK/JANM/H/12/84</t>
  </si>
  <si>
    <t>KK/JANM/H/12/74</t>
  </si>
  <si>
    <t>KK/JANM/H/12/73</t>
  </si>
  <si>
    <t>KK/JANM/H/12/72</t>
  </si>
  <si>
    <t>KK/JANM/H/12/41</t>
  </si>
  <si>
    <t>KK/JANM/H/12/40</t>
  </si>
  <si>
    <t>KK/JANM/H/12/38</t>
  </si>
  <si>
    <t>KK/JANM/H/12/205</t>
  </si>
  <si>
    <t>KK/JANM/H/12/204</t>
  </si>
  <si>
    <t>KK/JANM/H/12/203</t>
  </si>
  <si>
    <t>KK/JANM/H/11/55</t>
  </si>
  <si>
    <t>KK/JANM/H/11/51</t>
  </si>
  <si>
    <t>KK/JANM/H/10/721</t>
  </si>
  <si>
    <t>KK/JANM/H/10/540</t>
  </si>
  <si>
    <t>KK/JANM/H/10/496</t>
  </si>
  <si>
    <t>KK/JANM/H/10/433</t>
  </si>
  <si>
    <t>KK/JANM/H/10/404</t>
  </si>
  <si>
    <t>KK/JANM/H/10/403</t>
  </si>
  <si>
    <t>KK/JANM/H/10/402</t>
  </si>
  <si>
    <t>KK/JANM/H/10/396</t>
  </si>
  <si>
    <t>KK/JANM/H/10/393</t>
  </si>
  <si>
    <t>KK/JANM/H/10/379</t>
  </si>
  <si>
    <t>KK/JANM/H/15/23</t>
  </si>
  <si>
    <t>KK/JANM/H/17/23</t>
  </si>
  <si>
    <t>KK/JANM/H/13/6</t>
  </si>
  <si>
    <t>KK/JANM/H/12/49</t>
  </si>
  <si>
    <t>KK/JANM/H/12/416</t>
  </si>
  <si>
    <t>KK/JANM/H/11/56</t>
  </si>
  <si>
    <t>KK/JANM/H/10/432</t>
  </si>
  <si>
    <t>ID Lama Aset</t>
  </si>
  <si>
    <t>MESIN PENJILID</t>
  </si>
  <si>
    <t>KK/JANM/H/19/173</t>
  </si>
  <si>
    <t>KK/JANM/H/18/2</t>
  </si>
  <si>
    <t>KK/JANM/H/18/3</t>
  </si>
  <si>
    <t xml:space="preserve">PENYATA PENYESUAIAN BAKI ASET ALIH </t>
  </si>
  <si>
    <t>NAMA KEMENTERIAN</t>
  </si>
  <si>
    <t>:</t>
  </si>
  <si>
    <t>JABATAN AKAUNTAN NEGARA MALAYSIA</t>
  </si>
  <si>
    <t>KOD P.PENGAWAL</t>
  </si>
  <si>
    <t>NAMA PTJ</t>
  </si>
  <si>
    <t>BAHAGIAN PERKHIDMATAN OPERASI PUSAT DAN AGENSI</t>
  </si>
  <si>
    <t>KOD KUM PTJ</t>
  </si>
  <si>
    <t xml:space="preserve">KOD AKAUN </t>
  </si>
  <si>
    <t>A1434000 / A1435000/ A1436000</t>
  </si>
  <si>
    <t>SEPERTI PADA</t>
  </si>
  <si>
    <t>NAMA PEGAWAI UNTUK DIHUBUNGI</t>
  </si>
  <si>
    <t>Butiran</t>
  </si>
  <si>
    <t>Bilangan</t>
  </si>
  <si>
    <t>Amaun (RM)</t>
  </si>
  <si>
    <t>Baki Aset di iGFMAS</t>
  </si>
  <si>
    <t>Debit/ Kredit*</t>
  </si>
  <si>
    <t>Tambah:</t>
  </si>
  <si>
    <t>Ada di SPPA, tiada di Portal iGFMAS  :</t>
  </si>
  <si>
    <t>(i)</t>
  </si>
  <si>
    <t>Kurang:</t>
  </si>
  <si>
    <t>Ada di Portal iGFMAS, tiada di SPPA :</t>
  </si>
  <si>
    <t>Baki Aset di SPPA</t>
  </si>
  <si>
    <t>Disediakan oleh</t>
  </si>
  <si>
    <t>Tandatangan</t>
  </si>
  <si>
    <t>Nama</t>
  </si>
  <si>
    <t xml:space="preserve">: </t>
  </si>
  <si>
    <t>Jawatan</t>
  </si>
  <si>
    <t>Disahkan oleh:</t>
  </si>
  <si>
    <t xml:space="preserve">  </t>
  </si>
  <si>
    <t>KK/JANM/H/19/167</t>
  </si>
  <si>
    <t>KK/JANM/H/19/168</t>
  </si>
  <si>
    <t>No. Siri Pendaftaran</t>
  </si>
  <si>
    <t>Jenis</t>
  </si>
  <si>
    <t>Jenama</t>
  </si>
  <si>
    <t>Kos (RM)</t>
  </si>
  <si>
    <t>Status</t>
  </si>
  <si>
    <t>Perolehan</t>
  </si>
  <si>
    <t>Tarikh Beli</t>
  </si>
  <si>
    <t>KK/JANM/H/06/31</t>
  </si>
  <si>
    <t>KOMPUTER MEJA/DESKTOP</t>
  </si>
  <si>
    <t>KOMPUTERR IBM</t>
  </si>
  <si>
    <t>Sedang Digunakan</t>
  </si>
  <si>
    <t>Dibeli</t>
  </si>
  <si>
    <t>KK/JANM/H/06/48</t>
  </si>
  <si>
    <t>DELL OPTIPLEX GX520</t>
  </si>
  <si>
    <t>DELL</t>
  </si>
  <si>
    <t>KK/JANM/H/06/255</t>
  </si>
  <si>
    <t>DELL-OPTIPLEX GX520</t>
  </si>
  <si>
    <t>KK/JANM/H/06/286</t>
  </si>
  <si>
    <t>IBM/DELL OPTIPLEX</t>
  </si>
  <si>
    <t>KK/JANM/H/06/288</t>
  </si>
  <si>
    <t>HP L1710</t>
  </si>
  <si>
    <t>KK/JANM/H/06/290</t>
  </si>
  <si>
    <t>KK/JANM/H/06/374</t>
  </si>
  <si>
    <t>MEJA MESYUARAT UTAMA /BESAR</t>
  </si>
  <si>
    <t>MEJA MESYUARAT UTAMA</t>
  </si>
  <si>
    <t>Pindahan</t>
  </si>
  <si>
    <t>KK/JANM/H/07/30</t>
  </si>
  <si>
    <t>DELL OPTILEX Gx520</t>
  </si>
  <si>
    <t>KK/JANM/H/07/60</t>
  </si>
  <si>
    <t>DELL OPTILEX GX250</t>
  </si>
  <si>
    <t>KK/JANM/H/07/91</t>
  </si>
  <si>
    <t>dell-optiplexgx520</t>
  </si>
  <si>
    <t>HP COMPAQ</t>
  </si>
  <si>
    <t>KK/JANM/H/08/97</t>
  </si>
  <si>
    <t>KOMPUTER HP L1710</t>
  </si>
  <si>
    <t>KK/JANM/H/08/103</t>
  </si>
  <si>
    <t>KK/JANM/H/08/108</t>
  </si>
  <si>
    <t>KK/JANM/H/08/193</t>
  </si>
  <si>
    <t>KK/JANM/H/08/194</t>
  </si>
  <si>
    <t>HP LASER L1710</t>
  </si>
  <si>
    <t>KK/JANM/H/08/197</t>
  </si>
  <si>
    <t>LASER PRINTER</t>
  </si>
  <si>
    <t>HP LASERJET CP4005n</t>
  </si>
  <si>
    <t>KK/JANM/H/08/213</t>
  </si>
  <si>
    <t>HP l1710</t>
  </si>
  <si>
    <t>KK/JANM/H/08/311</t>
  </si>
  <si>
    <t>HP COMPAQ DC 5800 MICROTOWER</t>
  </si>
  <si>
    <t>HP COMPAQ L1710</t>
  </si>
  <si>
    <t>KK/JANM/H/08/400</t>
  </si>
  <si>
    <t>KABINET FAIL BERGERAK</t>
  </si>
  <si>
    <t>KK/JANM/H/08/401</t>
  </si>
  <si>
    <t>KK/JANM/H/08/402</t>
  </si>
  <si>
    <t>KK/JANM/H/08/403</t>
  </si>
  <si>
    <t>KK/JANM/H/08/404</t>
  </si>
  <si>
    <t>KK/JANM/H/08/405</t>
  </si>
  <si>
    <t>KK/JANM/H/08/406</t>
  </si>
  <si>
    <t>KK/JANM/H/08/407</t>
  </si>
  <si>
    <t>KK/JANM/H/08/408</t>
  </si>
  <si>
    <t>KK/JANM/H/08/409</t>
  </si>
  <si>
    <t>KK/JANM/H/08/410</t>
  </si>
  <si>
    <t>KK/JANM/H/08/411</t>
  </si>
  <si>
    <t>KK/JANM/H/08/412</t>
  </si>
  <si>
    <t>KK/JANM/H/08/413</t>
  </si>
  <si>
    <t>KK/JANM/H/08/414</t>
  </si>
  <si>
    <t>KK/JANM/H/08/415</t>
  </si>
  <si>
    <t>KK/JANM/H/09/156</t>
  </si>
  <si>
    <t>KOMPUTER DELL/OPTIPLEX 760</t>
  </si>
  <si>
    <t>KK/JANM/H/09/159</t>
  </si>
  <si>
    <t>KOMPUTER/DELL/OPTILEX 760</t>
  </si>
  <si>
    <t>KK/JANM/H/09/161</t>
  </si>
  <si>
    <t>DELL OPTIPLEX 760</t>
  </si>
  <si>
    <t>KK/JANM/H/09/209</t>
  </si>
  <si>
    <t>KOMPUTER IMAC</t>
  </si>
  <si>
    <t>PRINTER HP CP3525dn</t>
  </si>
  <si>
    <t>KK/JANM/H/09/362</t>
  </si>
  <si>
    <t>DELL-OPTIPLEX 760</t>
  </si>
  <si>
    <t>KK/JANM/H/09/371</t>
  </si>
  <si>
    <t>KOMPUTER RIBA /LAPTOP</t>
  </si>
  <si>
    <t>NOTE BOOK / DELL / LATITUDE E5400</t>
  </si>
  <si>
    <t>Toshiba Portege R700-2002U</t>
  </si>
  <si>
    <t>TOSHIBA PORTEGE R700-2002U</t>
  </si>
  <si>
    <t>Acer Veriton M490</t>
  </si>
  <si>
    <t>MESIN PENGIMBAS</t>
  </si>
  <si>
    <t>HP Scanjet N9120</t>
  </si>
  <si>
    <t>ELECTRONIC WHITE BOARD</t>
  </si>
  <si>
    <t>PANABOARD (UB-5825)</t>
  </si>
  <si>
    <t>KOMPUTER ACER VERITON M490</t>
  </si>
  <si>
    <t>KOMPUTER (DEKSTOP) ACER VERITON M490</t>
  </si>
  <si>
    <t>BAR CODE PRINTER</t>
  </si>
  <si>
    <t>BARCODE PRINTER ZEBRA GX430T</t>
  </si>
  <si>
    <t>OHP PROJEKTOR</t>
  </si>
  <si>
    <t>PROJEKTOR-PORTABLE</t>
  </si>
  <si>
    <t>PROJEKTOR-INSTALLASI</t>
  </si>
  <si>
    <t>MESIN FAKSIMILI</t>
  </si>
  <si>
    <t>CANON LASER FAX &amp; SCAN MACHINE</t>
  </si>
  <si>
    <t>SAMSUNG GALAXY NOTE (10.1), ORIGINAL SET-COVER CASE, SCREEN PROTECTOR DAN KEYBOARD BLUETOOTH</t>
  </si>
  <si>
    <t>PHILIPS LED TV + BRACKET</t>
  </si>
  <si>
    <t>WHITEBOARD/PAPAN TULIS</t>
  </si>
  <si>
    <t>ELECTRONIC WHITEBOARD (PANABOARD)</t>
  </si>
  <si>
    <t>HP LJ ENTERPRISE 500 COLOR M551dn</t>
  </si>
  <si>
    <t>HP LJ ENTRPRISE 500 COLOR M551dn</t>
  </si>
  <si>
    <t>HEWLET PACKARD/LASERJET PRO 400 COLOR M451NW</t>
  </si>
  <si>
    <t>APPLE/APPLE iMAC DEKSTOP 27' INCH</t>
  </si>
  <si>
    <t>APPLE/APPLE MACBOOK PRO 13.3 INCH</t>
  </si>
  <si>
    <t>UCHIDA</t>
  </si>
  <si>
    <t>MESIN PERINCIH/PENGHANCUR</t>
  </si>
  <si>
    <t>GBC MERCURY RDS2250</t>
  </si>
  <si>
    <t>KOMPUTER HP COMPAQ PRO 6300 MT</t>
  </si>
  <si>
    <t>WINDOWS 7 PROFESSIONAL</t>
  </si>
  <si>
    <t>ACER ASPIRE S7</t>
  </si>
  <si>
    <t>HP COLOR LASER JET PROFESSIONAL CP5225dn</t>
  </si>
  <si>
    <t>HP COLOR LASER JET PRO M451dn</t>
  </si>
  <si>
    <t>ACER VERITON X2630G</t>
  </si>
  <si>
    <t>IPAD AIR 2 WIFI &amp; CELLULAR 64GB</t>
  </si>
  <si>
    <t>IPAAD AIR 2 WIFI &amp; CELLULAR 64GB</t>
  </si>
  <si>
    <t>KABINET PENUH /FULL CABINET (ASET TAK ALIH)</t>
  </si>
  <si>
    <t>KABINET BUKU 7 x 8'11</t>
  </si>
  <si>
    <t>Apple MacBook Pro with Retina Display</t>
  </si>
  <si>
    <t>Apple iPad Air 2 64GB</t>
  </si>
  <si>
    <t>MESIN SHREDDER EBA 2339S</t>
  </si>
  <si>
    <t>LINE PRINTER</t>
  </si>
  <si>
    <t>Printronix P8205</t>
  </si>
  <si>
    <t>EPSON EB-535W</t>
  </si>
  <si>
    <t>SAMSUNG 4K SMART TV UHD TV 75'</t>
  </si>
  <si>
    <t>SAMSUNG 4K SMART UHD TV 75'</t>
  </si>
  <si>
    <t>KK/JANM/H/20/37</t>
  </si>
  <si>
    <t>-APPLE IPAD</t>
  </si>
  <si>
    <t>KK/JANM/H/20/38</t>
  </si>
  <si>
    <t>-KOMPUTER TABLET APPLE IPAD</t>
  </si>
  <si>
    <t>KK/JANM/H/19/117</t>
  </si>
  <si>
    <t>-ACER VERITON X2630G</t>
  </si>
  <si>
    <t>KK/JANM/H/19/118</t>
  </si>
  <si>
    <t>-IPAD AIR WIFI</t>
  </si>
  <si>
    <t>-FELLOWES</t>
  </si>
  <si>
    <t>-CANON imageCLASS LBP843Cx</t>
  </si>
  <si>
    <t>KK/JANM/H/19/257</t>
  </si>
  <si>
    <t>KK/JANM/H/19/258</t>
  </si>
  <si>
    <t>KK/JANM/I/07/106</t>
  </si>
  <si>
    <t>MEJA KUMPULAN PENGURUSAN &amp; PROFESSIONAL</t>
  </si>
  <si>
    <t>KK/JANM/I/07/108</t>
  </si>
  <si>
    <t>KABINET RENDAH /LOW CABINET</t>
  </si>
  <si>
    <t>KK/JANM/I/07/110</t>
  </si>
  <si>
    <t>KK/JANM/I/07/136</t>
  </si>
  <si>
    <t>MEJA PENGURUSAN TERTINGGI</t>
  </si>
  <si>
    <t>KK/JANM/I/07/345</t>
  </si>
  <si>
    <t>KK/JANM/I/07/353</t>
  </si>
  <si>
    <t>KK/JANM/I/07/371</t>
  </si>
  <si>
    <t>TRIPPLE SEATER SOFA</t>
  </si>
  <si>
    <t>KK/JANM/I/07/394</t>
  </si>
  <si>
    <t>KK/JANM/I/07/411</t>
  </si>
  <si>
    <t>KK/JANM/I/07/488</t>
  </si>
  <si>
    <t>KK/JANM/I/07/489</t>
  </si>
  <si>
    <t>KK/JANM/I/07/491</t>
  </si>
  <si>
    <t>KK/JANM/I/07/494</t>
  </si>
  <si>
    <t>KK/JANM/I/07/496</t>
  </si>
  <si>
    <t>KK/JANM/I/07/497</t>
  </si>
  <si>
    <t>KK/JANM/I/07/499</t>
  </si>
  <si>
    <t>KK/JANM/I/07/500</t>
  </si>
  <si>
    <t>KK/JANM/I/07/610</t>
  </si>
  <si>
    <t>KK/JANM/I/07/631</t>
  </si>
  <si>
    <t>KK/JANM/I/07/644</t>
  </si>
  <si>
    <t>KK/JANM/I/07/660</t>
  </si>
  <si>
    <t>KK/JANM/I/07/661</t>
  </si>
  <si>
    <t>KK/JANM/I/07/662</t>
  </si>
  <si>
    <t>KK/JANM/I/07/697</t>
  </si>
  <si>
    <t>KK/JANM/I/07/699</t>
  </si>
  <si>
    <t>KK/JANM/I/07/700</t>
  </si>
  <si>
    <t>KK/JANM/I/07/701</t>
  </si>
  <si>
    <t>KK/JANM/I/07/708</t>
  </si>
  <si>
    <t>KK/JANM/I/07/709</t>
  </si>
  <si>
    <t>KK/JANM/I/07/712</t>
  </si>
  <si>
    <t>KK/JANM/I/07/715</t>
  </si>
  <si>
    <t>KK/JANM/I/07/755</t>
  </si>
  <si>
    <t>KK/JANM/I/07/762</t>
  </si>
  <si>
    <t>KK/JANM/I/07/773</t>
  </si>
  <si>
    <t>KK/JANM/I/07/778</t>
  </si>
  <si>
    <t>KK/JANM/I/07/801</t>
  </si>
  <si>
    <t>KK/JANM/I/07/802</t>
  </si>
  <si>
    <t>KK/JANM/I/07/810</t>
  </si>
  <si>
    <t>KK/JANM/I/07/821</t>
  </si>
  <si>
    <t>SET SOFA</t>
  </si>
  <si>
    <t>KK/JANM/I/07/822</t>
  </si>
  <si>
    <t>KK/JANM/I/07/1613</t>
  </si>
  <si>
    <t>KK/JANM/I/07/1639</t>
  </si>
  <si>
    <t>KK/JANM/I/07/1645</t>
  </si>
  <si>
    <t>KK/JANM/I/07/1665</t>
  </si>
  <si>
    <t>KK/JANM/I/07/1671</t>
  </si>
  <si>
    <t>KK/JANM/I/07/1674</t>
  </si>
  <si>
    <t>KK/JANM/I/07/1736</t>
  </si>
  <si>
    <t>KK/JANM/I/07/2761</t>
  </si>
  <si>
    <t>KK/JANM/I/07/2768</t>
  </si>
  <si>
    <t>KK/JANM/I/07/2778</t>
  </si>
  <si>
    <t>MEJA KUMPULAN SOKONGAN</t>
  </si>
  <si>
    <t>KK/JANM/I/07/2783</t>
  </si>
  <si>
    <t>KK/JANM/I/07/2818</t>
  </si>
  <si>
    <t>KK/JANM/I/07/3125</t>
  </si>
  <si>
    <t>KK/JANM/I/07/3957</t>
  </si>
  <si>
    <t>KK/JANM/I/07/3961</t>
  </si>
  <si>
    <t>KK/JANM/I/07/4040</t>
  </si>
  <si>
    <t>KK/JANM/I/07/4553</t>
  </si>
  <si>
    <t>KK/JANM/I/07/6841</t>
  </si>
  <si>
    <t>KERUSI PENGURUSAN TERTINGGI</t>
  </si>
  <si>
    <t xml:space="preserve">Usia Guna (Tahun/Bulan) </t>
  </si>
  <si>
    <t xml:space="preserve">Baki Usia Guna (Tahun/Bulan) </t>
  </si>
  <si>
    <t>100001374293-0</t>
  </si>
  <si>
    <t>000/00</t>
  </si>
  <si>
    <t>002/01</t>
  </si>
  <si>
    <t>002/06</t>
  </si>
  <si>
    <t>007/00</t>
  </si>
  <si>
    <t>004/10</t>
  </si>
  <si>
    <t>003/01</t>
  </si>
  <si>
    <t>002/07</t>
  </si>
  <si>
    <t>004/01</t>
  </si>
  <si>
    <t>005/01</t>
  </si>
  <si>
    <t>005/09</t>
  </si>
  <si>
    <t>007/01</t>
  </si>
  <si>
    <t>008/00</t>
  </si>
  <si>
    <t>008/01</t>
  </si>
  <si>
    <t>000/05</t>
  </si>
  <si>
    <t>001/10</t>
  </si>
  <si>
    <t>001/07</t>
  </si>
  <si>
    <t>001/05</t>
  </si>
  <si>
    <t>013/00</t>
  </si>
  <si>
    <t>012/01</t>
  </si>
  <si>
    <t>003/02</t>
  </si>
  <si>
    <t>010/01</t>
  </si>
  <si>
    <t>009/03</t>
  </si>
  <si>
    <t>011/07</t>
  </si>
  <si>
    <t>KK/JANM/H/14/544</t>
  </si>
  <si>
    <t>No Siri Pendaftaran SPPA 
(Laporan Data Induk)</t>
  </si>
  <si>
    <t>Cara Perolehan
(Laporan SPPA)</t>
  </si>
  <si>
    <t>Kos Aset (RM)
(Laporan Baki Aset)</t>
  </si>
  <si>
    <t>Keterangan Aset 
(Laporan Data Induk)</t>
  </si>
  <si>
    <t>No. Siri Pendaftaran
(Laporan SPPA)</t>
  </si>
  <si>
    <t>Kos Aset (RM)
(Laporan SPPA)</t>
  </si>
  <si>
    <t>Status
(Laporan SPPA)</t>
  </si>
  <si>
    <t>Baki Usia Guna
(Laporan Data Induk)</t>
  </si>
  <si>
    <t>Semakan Laporan SPPA ke iGFMAS (Ada di SPPA, tiada di Portal iGFMAS)</t>
  </si>
  <si>
    <t>Semakan Laporan iGFMAS ke SPPA (Ada di Portal iGFMAS, tiada di SPPA)</t>
  </si>
  <si>
    <t>No Siri Pendaftaran 
(Laporan Data Induk)</t>
  </si>
  <si>
    <t>created x guna</t>
  </si>
  <si>
    <t>No. Aset - Subnombor 
(Laporan Data Induk)</t>
  </si>
  <si>
    <t>Jumlah Aset di SPPA (Bil)</t>
  </si>
  <si>
    <t>Jumlah Aset di SPPA (RM)</t>
  </si>
  <si>
    <t>Jumlah Aset di iGFMAS (Bil)</t>
  </si>
  <si>
    <t>Jumlah Aset di iGFMAS (RM)</t>
  </si>
  <si>
    <t>No. Aset - Subnombor
(Laporan Baki Aset)</t>
  </si>
  <si>
    <t>ID Lama Aset (Formula)</t>
  </si>
  <si>
    <t>Jumlah Aset tiada di iGFMAS (Bil)</t>
  </si>
  <si>
    <t>Jumlah Aset tiada di iGFMAS (RM)</t>
  </si>
  <si>
    <t xml:space="preserve">Kos Aset yang Tiada (RM)
</t>
  </si>
  <si>
    <t>Jumlah Aset tiada di SPPA (Bil)</t>
  </si>
  <si>
    <t>Jumlah Aset tiada di SPPA (RM)</t>
  </si>
  <si>
    <t>LAMPIRAN 1</t>
  </si>
  <si>
    <r>
      <rPr>
        <sz val="14"/>
        <rFont val="Arial"/>
        <family val="2"/>
      </rPr>
      <t>Harta Modal melebihi RM2,000 per item</t>
    </r>
    <r>
      <rPr>
        <b/>
        <sz val="14"/>
        <rFont val="Arial"/>
        <family val="2"/>
      </rPr>
      <t xml:space="preserve"> (Lampiran A)</t>
    </r>
  </si>
  <si>
    <r>
      <rPr>
        <sz val="14"/>
        <rFont val="Arial"/>
        <family val="2"/>
      </rPr>
      <t>Aset melebihi RM2,000 per item</t>
    </r>
    <r>
      <rPr>
        <b/>
        <sz val="14"/>
        <rFont val="Arial"/>
        <family val="2"/>
      </rPr>
      <t xml:space="preserve"> (Lampiran B)</t>
    </r>
  </si>
  <si>
    <t>(nama)</t>
  </si>
  <si>
    <t>(no.tel.)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</si>
</sst>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3" x14ac:knownFonts="1">
    <font>
      <sz val="10"/>
      <name val="Arial"/>
    </font>
    <font>
      <sz val="10"/>
      <color rgb="FF000000"/>
      <name val="Times New Roman"/>
      <family val="1"/>
    </font>
    <font>
      <b/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14"/>
      <name val="Times New Roman"/>
      <family val="1"/>
    </font>
    <font>
      <i/>
      <sz val="14"/>
      <name val="Arial"/>
      <family val="2"/>
    </font>
    <font>
      <sz val="14"/>
      <color theme="0" tint="-0.249977111117893"/>
      <name val="Arial"/>
      <family val="2"/>
    </font>
    <font>
      <b/>
      <i/>
      <sz val="1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15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2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4" fillId="0" borderId="0" xfId="0" applyFont="1" applyAlignment="1">
      <alignment vertical="top"/>
    </xf>
    <xf numFmtId="0" fontId="0" fillId="3" borderId="1" xfId="0" applyFill="1" applyBorder="1" applyAlignment="1">
      <alignment vertical="top" wrapText="1"/>
    </xf>
    <xf numFmtId="0" fontId="0" fillId="4" borderId="0" xfId="0" applyFill="1" applyAlignment="1">
      <alignment vertical="top"/>
    </xf>
    <xf numFmtId="43" fontId="0" fillId="4" borderId="0" xfId="3" applyFont="1" applyFill="1" applyAlignment="1">
      <alignment vertical="top"/>
    </xf>
    <xf numFmtId="0" fontId="0" fillId="0" borderId="2" xfId="0" applyBorder="1" applyAlignment="1">
      <alignment wrapText="1"/>
    </xf>
    <xf numFmtId="4" fontId="0" fillId="0" borderId="2" xfId="0" applyNumberFormat="1" applyBorder="1" applyAlignment="1">
      <alignment horizontal="right" wrapText="1"/>
    </xf>
    <xf numFmtId="14" fontId="0" fillId="0" borderId="2" xfId="0" applyNumberFormat="1" applyBorder="1" applyAlignment="1">
      <alignment wrapText="1"/>
    </xf>
    <xf numFmtId="0" fontId="0" fillId="0" borderId="0" xfId="0"/>
    <xf numFmtId="0" fontId="6" fillId="5" borderId="3" xfId="0" applyFont="1" applyFill="1" applyBorder="1" applyAlignment="1">
      <alignment wrapText="1"/>
    </xf>
    <xf numFmtId="0" fontId="0" fillId="0" borderId="19" xfId="0" applyBorder="1" applyAlignment="1">
      <alignment wrapText="1"/>
    </xf>
    <xf numFmtId="4" fontId="0" fillId="0" borderId="19" xfId="0" applyNumberFormat="1" applyBorder="1" applyAlignment="1">
      <alignment horizontal="right" wrapText="1"/>
    </xf>
    <xf numFmtId="14" fontId="0" fillId="0" borderId="19" xfId="0" applyNumberFormat="1" applyBorder="1" applyAlignment="1">
      <alignment wrapText="1"/>
    </xf>
    <xf numFmtId="0" fontId="0" fillId="0" borderId="2" xfId="0" applyBorder="1"/>
    <xf numFmtId="0" fontId="6" fillId="3" borderId="3" xfId="0" applyFont="1" applyFill="1" applyBorder="1" applyAlignment="1">
      <alignment wrapText="1"/>
    </xf>
    <xf numFmtId="0" fontId="0" fillId="0" borderId="19" xfId="0" applyBorder="1" applyAlignment="1">
      <alignment vertical="top" wrapText="1"/>
    </xf>
    <xf numFmtId="4" fontId="0" fillId="0" borderId="19" xfId="0" applyNumberFormat="1" applyBorder="1" applyAlignment="1">
      <alignment horizontal="right" vertical="top" wrapText="1"/>
    </xf>
    <xf numFmtId="14" fontId="0" fillId="0" borderId="19" xfId="0" applyNumberFormat="1" applyBorder="1" applyAlignment="1">
      <alignment vertical="top" wrapText="1"/>
    </xf>
    <xf numFmtId="0" fontId="0" fillId="0" borderId="0" xfId="0" applyFill="1" applyAlignment="1">
      <alignment vertical="top"/>
    </xf>
    <xf numFmtId="0" fontId="0" fillId="3" borderId="1" xfId="0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14" fontId="0" fillId="0" borderId="0" xfId="0" applyNumberFormat="1" applyFill="1" applyBorder="1" applyAlignment="1">
      <alignment horizontal="right" vertical="top"/>
    </xf>
    <xf numFmtId="2" fontId="0" fillId="0" borderId="0" xfId="0" applyNumberForma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2" fillId="4" borderId="0" xfId="0" applyFont="1" applyFill="1" applyAlignment="1">
      <alignment vertical="top" wrapText="1"/>
    </xf>
    <xf numFmtId="0" fontId="2" fillId="6" borderId="0" xfId="0" applyFont="1" applyFill="1" applyAlignment="1">
      <alignment vertical="top" wrapText="1"/>
    </xf>
    <xf numFmtId="0" fontId="0" fillId="6" borderId="0" xfId="0" applyFill="1" applyAlignment="1">
      <alignment vertical="top"/>
    </xf>
    <xf numFmtId="43" fontId="2" fillId="4" borderId="0" xfId="3" applyFont="1" applyFill="1" applyAlignment="1">
      <alignment vertical="top" wrapText="1"/>
    </xf>
    <xf numFmtId="0" fontId="2" fillId="7" borderId="0" xfId="0" applyFont="1" applyFill="1" applyAlignment="1">
      <alignment vertical="top" wrapText="1"/>
    </xf>
    <xf numFmtId="0" fontId="0" fillId="7" borderId="0" xfId="0" applyFill="1" applyAlignment="1">
      <alignment vertical="top"/>
    </xf>
    <xf numFmtId="43" fontId="0" fillId="7" borderId="0" xfId="3" applyFont="1" applyFill="1" applyAlignment="1">
      <alignment vertical="top"/>
    </xf>
    <xf numFmtId="43" fontId="2" fillId="7" borderId="0" xfId="3" applyFont="1" applyFill="1" applyAlignment="1">
      <alignment vertical="top" wrapText="1"/>
    </xf>
    <xf numFmtId="43" fontId="0" fillId="0" borderId="0" xfId="3" applyFont="1" applyFill="1" applyAlignment="1">
      <alignment vertical="top"/>
    </xf>
    <xf numFmtId="0" fontId="2" fillId="8" borderId="0" xfId="0" applyFont="1" applyFill="1" applyAlignment="1">
      <alignment vertical="top" wrapText="1"/>
    </xf>
    <xf numFmtId="0" fontId="0" fillId="8" borderId="0" xfId="0" applyFill="1" applyAlignment="1">
      <alignment vertical="top"/>
    </xf>
    <xf numFmtId="0" fontId="0" fillId="6" borderId="0" xfId="0" applyFill="1" applyBorder="1" applyAlignment="1">
      <alignment vertical="top"/>
    </xf>
    <xf numFmtId="0" fontId="0" fillId="10" borderId="1" xfId="0" applyFill="1" applyBorder="1" applyAlignment="1">
      <alignment vertical="top"/>
    </xf>
    <xf numFmtId="0" fontId="0" fillId="9" borderId="8" xfId="0" applyFill="1" applyBorder="1" applyAlignment="1">
      <alignment vertical="top"/>
    </xf>
    <xf numFmtId="43" fontId="0" fillId="9" borderId="9" xfId="3" applyFont="1" applyFill="1" applyBorder="1" applyAlignment="1">
      <alignment vertical="top"/>
    </xf>
    <xf numFmtId="0" fontId="0" fillId="9" borderId="9" xfId="0" applyFill="1" applyBorder="1" applyAlignment="1">
      <alignment vertical="top"/>
    </xf>
    <xf numFmtId="0" fontId="4" fillId="9" borderId="16" xfId="0" applyFont="1" applyFill="1" applyBorder="1" applyAlignment="1">
      <alignment horizontal="right" vertical="top"/>
    </xf>
    <xf numFmtId="0" fontId="4" fillId="9" borderId="17" xfId="0" applyFont="1" applyFill="1" applyBorder="1" applyAlignment="1">
      <alignment horizontal="right" vertical="top"/>
    </xf>
    <xf numFmtId="0" fontId="0" fillId="9" borderId="17" xfId="0" applyFill="1" applyBorder="1" applyAlignment="1">
      <alignment vertical="top"/>
    </xf>
    <xf numFmtId="0" fontId="4" fillId="9" borderId="17" xfId="0" applyFont="1" applyFill="1" applyBorder="1" applyAlignment="1">
      <alignment horizontal="right" vertical="top" wrapText="1"/>
    </xf>
    <xf numFmtId="43" fontId="0" fillId="9" borderId="18" xfId="3" applyFont="1" applyFill="1" applyBorder="1" applyAlignment="1">
      <alignment horizontal="right" vertical="top" wrapText="1"/>
    </xf>
    <xf numFmtId="4" fontId="0" fillId="0" borderId="0" xfId="0" applyNumberFormat="1"/>
    <xf numFmtId="43" fontId="0" fillId="0" borderId="0" xfId="3" applyFont="1" applyAlignment="1">
      <alignment horizontal="right" vertical="top"/>
    </xf>
    <xf numFmtId="0" fontId="0" fillId="6" borderId="0" xfId="0" applyFill="1" applyAlignment="1">
      <alignment horizontal="right" vertical="top"/>
    </xf>
    <xf numFmtId="43" fontId="0" fillId="9" borderId="10" xfId="3" applyFont="1" applyFill="1" applyBorder="1" applyAlignment="1">
      <alignment horizontal="right" vertical="top"/>
    </xf>
    <xf numFmtId="43" fontId="2" fillId="6" borderId="0" xfId="3" applyFont="1" applyFill="1" applyAlignment="1">
      <alignment horizontal="center" vertical="top" wrapText="1"/>
    </xf>
    <xf numFmtId="43" fontId="2" fillId="7" borderId="0" xfId="3" applyFont="1" applyFill="1" applyAlignment="1">
      <alignment horizontal="center" vertical="top" wrapText="1"/>
    </xf>
    <xf numFmtId="43" fontId="0" fillId="6" borderId="0" xfId="3" applyFont="1" applyFill="1" applyAlignment="1">
      <alignment horizontal="right" vertical="top"/>
    </xf>
    <xf numFmtId="0" fontId="4" fillId="0" borderId="0" xfId="0" applyFont="1" applyFill="1" applyAlignment="1">
      <alignment horizontal="right" vertical="top" wrapText="1"/>
    </xf>
    <xf numFmtId="43" fontId="0" fillId="0" borderId="0" xfId="3" applyFont="1" applyFill="1" applyAlignment="1">
      <alignment horizontal="right" vertical="top" wrapText="1"/>
    </xf>
    <xf numFmtId="0" fontId="7" fillId="0" borderId="0" xfId="0" applyFont="1"/>
    <xf numFmtId="0" fontId="7" fillId="0" borderId="0" xfId="0" applyFont="1" applyAlignment="1">
      <alignment horizontal="center"/>
    </xf>
    <xf numFmtId="39" fontId="7" fillId="0" borderId="0" xfId="0" applyNumberFormat="1" applyFont="1" applyFill="1"/>
    <xf numFmtId="43" fontId="8" fillId="0" borderId="0" xfId="3" applyFont="1" applyAlignment="1">
      <alignment horizontal="right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7" fillId="0" borderId="4" xfId="0" applyFont="1" applyBorder="1"/>
    <xf numFmtId="0" fontId="8" fillId="0" borderId="6" xfId="0" applyFont="1" applyBorder="1" applyAlignment="1">
      <alignment horizontal="center"/>
    </xf>
    <xf numFmtId="39" fontId="8" fillId="0" borderId="7" xfId="0" applyNumberFormat="1" applyFont="1" applyFill="1" applyBorder="1" applyAlignment="1">
      <alignment horizontal="center"/>
    </xf>
    <xf numFmtId="0" fontId="7" fillId="0" borderId="8" xfId="0" applyFont="1" applyBorder="1"/>
    <xf numFmtId="0" fontId="8" fillId="0" borderId="8" xfId="0" applyFont="1" applyBorder="1"/>
    <xf numFmtId="0" fontId="8" fillId="0" borderId="9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9" xfId="0" applyFont="1" applyBorder="1" applyAlignment="1">
      <alignment horizontal="center"/>
    </xf>
    <xf numFmtId="39" fontId="7" fillId="0" borderId="11" xfId="0" applyNumberFormat="1" applyFont="1" applyFill="1" applyBorder="1"/>
    <xf numFmtId="0" fontId="7" fillId="0" borderId="12" xfId="0" applyFont="1" applyBorder="1"/>
    <xf numFmtId="0" fontId="8" fillId="0" borderId="12" xfId="0" applyFont="1" applyBorder="1"/>
    <xf numFmtId="0" fontId="8" fillId="0" borderId="0" xfId="0" applyFont="1" applyBorder="1"/>
    <xf numFmtId="0" fontId="7" fillId="0" borderId="0" xfId="0" applyFont="1" applyBorder="1"/>
    <xf numFmtId="0" fontId="7" fillId="0" borderId="13" xfId="0" applyFont="1" applyBorder="1"/>
    <xf numFmtId="0" fontId="7" fillId="0" borderId="0" xfId="0" applyFont="1" applyBorder="1" applyAlignment="1">
      <alignment horizontal="center"/>
    </xf>
    <xf numFmtId="40" fontId="7" fillId="0" borderId="14" xfId="0" applyNumberFormat="1" applyFont="1" applyFill="1" applyBorder="1"/>
    <xf numFmtId="40" fontId="7" fillId="0" borderId="0" xfId="0" applyNumberFormat="1" applyFont="1"/>
    <xf numFmtId="39" fontId="7" fillId="0" borderId="14" xfId="3" applyNumberFormat="1" applyFont="1" applyFill="1" applyBorder="1"/>
    <xf numFmtId="39" fontId="7" fillId="0" borderId="15" xfId="3" applyNumberFormat="1" applyFont="1" applyFill="1" applyBorder="1"/>
    <xf numFmtId="39" fontId="7" fillId="0" borderId="11" xfId="3" applyNumberFormat="1" applyFont="1" applyFill="1" applyBorder="1"/>
    <xf numFmtId="39" fontId="7" fillId="0" borderId="14" xfId="3" applyNumberFormat="1" applyFont="1" applyFill="1" applyBorder="1" applyAlignment="1">
      <alignment horizontal="center"/>
    </xf>
    <xf numFmtId="43" fontId="7" fillId="0" borderId="0" xfId="0" applyNumberFormat="1" applyFont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11" fillId="0" borderId="0" xfId="0" applyFont="1"/>
    <xf numFmtId="43" fontId="11" fillId="0" borderId="0" xfId="0" applyNumberFormat="1" applyFont="1"/>
    <xf numFmtId="43" fontId="11" fillId="0" borderId="0" xfId="3" applyFont="1"/>
    <xf numFmtId="37" fontId="11" fillId="0" borderId="0" xfId="0" applyNumberFormat="1" applyFont="1"/>
    <xf numFmtId="39" fontId="11" fillId="0" borderId="0" xfId="0" applyNumberFormat="1" applyFont="1"/>
    <xf numFmtId="39" fontId="7" fillId="0" borderId="0" xfId="3" applyNumberFormat="1" applyFont="1" applyFill="1" applyBorder="1"/>
    <xf numFmtId="0" fontId="12" fillId="0" borderId="0" xfId="0" applyFont="1"/>
    <xf numFmtId="39" fontId="7" fillId="0" borderId="0" xfId="3" applyNumberFormat="1" applyFont="1" applyFill="1"/>
    <xf numFmtId="0" fontId="10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top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4" fontId="8" fillId="0" borderId="0" xfId="0" applyNumberFormat="1" applyFont="1" applyFill="1" applyBorder="1" applyAlignment="1">
      <alignment horizontal="left"/>
    </xf>
  </cellXfs>
  <cellStyles count="4">
    <cellStyle name="Comma" xfId="3" builtinId="3"/>
    <cellStyle name="Comma 2" xfId="2"/>
    <cellStyle name="Normal" xfId="0" builtinId="0"/>
    <cellStyle name="Normal 2" xfId="1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FFFF00"/>
        </patternFill>
      </fill>
    </dxf>
  </dxfs>
  <tableStyles count="0" defaultTableStyle="TableStyleMedium9" defaultPivotStyle="PivotStyleLight16"/>
  <colors>
    <mruColors>
      <color rgb="FFFF7C80"/>
      <color rgb="FFFFCCFF"/>
      <color rgb="FFFFCC9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E1048576" totalsRowShown="0" headerRowDxfId="14" dataDxfId="13">
  <tableColumns count="5">
    <tableColumn id="9" name="No. Aset - Subnombor" dataDxfId="12"/>
    <tableColumn id="10" name="Perihal Aset" dataDxfId="11"/>
    <tableColumn id="2" name="Usia Guna (Tahun/Bulan) " dataDxfId="10"/>
    <tableColumn id="1" name="Baki Usia Guna (Tahun/Bulan) " dataDxfId="9"/>
    <tableColumn id="45" name="ID Lama Aset" data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H139"/>
  <sheetViews>
    <sheetView topLeftCell="A118" workbookViewId="0">
      <selection activeCell="B137" sqref="B137"/>
    </sheetView>
  </sheetViews>
  <sheetFormatPr defaultColWidth="8.7109375" defaultRowHeight="12.75" x14ac:dyDescent="0.2"/>
  <cols>
    <col min="1" max="1" width="26.140625" style="22" customWidth="1"/>
    <col min="2" max="2" width="40" style="22" customWidth="1"/>
    <col min="3" max="3" width="23.7109375" style="22" customWidth="1"/>
    <col min="4" max="4" width="16.7109375" style="22" customWidth="1"/>
    <col min="5" max="5" width="20.28515625" style="22" customWidth="1"/>
    <col min="6" max="16384" width="8.7109375" style="22"/>
  </cols>
  <sheetData>
    <row r="1" spans="1:5" ht="33.950000000000003" customHeight="1" x14ac:dyDescent="0.2">
      <c r="A1" s="23" t="s">
        <v>191</v>
      </c>
      <c r="B1" s="23" t="s">
        <v>192</v>
      </c>
      <c r="C1" s="6" t="s">
        <v>563</v>
      </c>
      <c r="D1" s="6" t="s">
        <v>564</v>
      </c>
      <c r="E1" s="23" t="s">
        <v>324</v>
      </c>
    </row>
    <row r="2" spans="1:5" x14ac:dyDescent="0.2">
      <c r="A2" t="s">
        <v>4</v>
      </c>
      <c r="B2" t="s">
        <v>5</v>
      </c>
      <c r="C2" t="s">
        <v>6</v>
      </c>
      <c r="D2" t="s">
        <v>566</v>
      </c>
      <c r="E2" t="s">
        <v>323</v>
      </c>
    </row>
    <row r="3" spans="1:5" x14ac:dyDescent="0.2">
      <c r="A3" t="s">
        <v>7</v>
      </c>
      <c r="B3" t="s">
        <v>8</v>
      </c>
      <c r="C3" t="s">
        <v>9</v>
      </c>
      <c r="D3" t="s">
        <v>6</v>
      </c>
      <c r="E3" t="s">
        <v>322</v>
      </c>
    </row>
    <row r="4" spans="1:5" x14ac:dyDescent="0.2">
      <c r="A4" t="s">
        <v>10</v>
      </c>
      <c r="B4" t="s">
        <v>11</v>
      </c>
      <c r="C4" t="s">
        <v>12</v>
      </c>
      <c r="D4" t="s">
        <v>567</v>
      </c>
      <c r="E4" t="s">
        <v>321</v>
      </c>
    </row>
    <row r="5" spans="1:5" x14ac:dyDescent="0.2">
      <c r="A5" t="s">
        <v>13</v>
      </c>
      <c r="B5" t="s">
        <v>14</v>
      </c>
      <c r="C5" t="s">
        <v>12</v>
      </c>
      <c r="D5" t="s">
        <v>567</v>
      </c>
      <c r="E5" t="s">
        <v>320</v>
      </c>
    </row>
    <row r="6" spans="1:5" x14ac:dyDescent="0.2">
      <c r="A6" t="s">
        <v>15</v>
      </c>
      <c r="B6" t="s">
        <v>8</v>
      </c>
      <c r="C6" t="s">
        <v>16</v>
      </c>
      <c r="D6" t="s">
        <v>568</v>
      </c>
      <c r="E6" t="s">
        <v>319</v>
      </c>
    </row>
    <row r="7" spans="1:5" x14ac:dyDescent="0.2">
      <c r="A7" t="s">
        <v>17</v>
      </c>
      <c r="B7" t="s">
        <v>8</v>
      </c>
      <c r="C7" t="s">
        <v>18</v>
      </c>
      <c r="D7" t="s">
        <v>569</v>
      </c>
      <c r="E7" t="s">
        <v>318</v>
      </c>
    </row>
    <row r="8" spans="1:5" x14ac:dyDescent="0.2">
      <c r="A8" t="s">
        <v>20</v>
      </c>
      <c r="B8" t="s">
        <v>21</v>
      </c>
      <c r="C8" t="s">
        <v>22</v>
      </c>
      <c r="D8" t="s">
        <v>570</v>
      </c>
      <c r="E8" t="s">
        <v>317</v>
      </c>
    </row>
    <row r="9" spans="1:5" x14ac:dyDescent="0.2">
      <c r="A9" t="s">
        <v>24</v>
      </c>
      <c r="B9" t="s">
        <v>25</v>
      </c>
      <c r="C9" t="s">
        <v>26</v>
      </c>
      <c r="D9" t="s">
        <v>571</v>
      </c>
      <c r="E9" t="s">
        <v>316</v>
      </c>
    </row>
    <row r="10" spans="1:5" x14ac:dyDescent="0.2">
      <c r="A10" t="s">
        <v>27</v>
      </c>
      <c r="B10" t="s">
        <v>28</v>
      </c>
      <c r="C10" t="s">
        <v>26</v>
      </c>
      <c r="D10" t="s">
        <v>571</v>
      </c>
      <c r="E10" t="s">
        <v>315</v>
      </c>
    </row>
    <row r="11" spans="1:5" x14ac:dyDescent="0.2">
      <c r="A11" t="s">
        <v>29</v>
      </c>
      <c r="B11" t="s">
        <v>28</v>
      </c>
      <c r="C11" t="s">
        <v>26</v>
      </c>
      <c r="D11" t="s">
        <v>571</v>
      </c>
      <c r="E11" t="s">
        <v>314</v>
      </c>
    </row>
    <row r="12" spans="1:5" x14ac:dyDescent="0.2">
      <c r="A12" t="s">
        <v>30</v>
      </c>
      <c r="B12" t="s">
        <v>25</v>
      </c>
      <c r="C12" t="s">
        <v>26</v>
      </c>
      <c r="D12" t="s">
        <v>571</v>
      </c>
      <c r="E12" t="s">
        <v>313</v>
      </c>
    </row>
    <row r="13" spans="1:5" x14ac:dyDescent="0.2">
      <c r="A13" t="s">
        <v>31</v>
      </c>
      <c r="B13" t="s">
        <v>25</v>
      </c>
      <c r="C13" t="s">
        <v>26</v>
      </c>
      <c r="D13" t="s">
        <v>571</v>
      </c>
      <c r="E13" t="s">
        <v>312</v>
      </c>
    </row>
    <row r="14" spans="1:5" x14ac:dyDescent="0.2">
      <c r="A14" t="s">
        <v>32</v>
      </c>
      <c r="B14" t="s">
        <v>33</v>
      </c>
      <c r="C14" t="s">
        <v>26</v>
      </c>
      <c r="D14" t="s">
        <v>571</v>
      </c>
      <c r="E14" t="s">
        <v>311</v>
      </c>
    </row>
    <row r="15" spans="1:5" x14ac:dyDescent="0.2">
      <c r="A15" t="s">
        <v>34</v>
      </c>
      <c r="B15" t="s">
        <v>25</v>
      </c>
      <c r="C15" t="s">
        <v>35</v>
      </c>
      <c r="D15" t="s">
        <v>572</v>
      </c>
      <c r="E15" t="s">
        <v>310</v>
      </c>
    </row>
    <row r="16" spans="1:5" x14ac:dyDescent="0.2">
      <c r="A16" t="s">
        <v>36</v>
      </c>
      <c r="B16" t="s">
        <v>25</v>
      </c>
      <c r="C16" t="s">
        <v>26</v>
      </c>
      <c r="D16" t="s">
        <v>571</v>
      </c>
      <c r="E16" t="s">
        <v>309</v>
      </c>
    </row>
    <row r="17" spans="1:5" x14ac:dyDescent="0.2">
      <c r="A17" t="s">
        <v>37</v>
      </c>
      <c r="B17" t="s">
        <v>25</v>
      </c>
      <c r="C17" t="s">
        <v>26</v>
      </c>
      <c r="D17" t="s">
        <v>571</v>
      </c>
      <c r="E17" t="s">
        <v>308</v>
      </c>
    </row>
    <row r="18" spans="1:5" x14ac:dyDescent="0.2">
      <c r="A18" t="s">
        <v>38</v>
      </c>
      <c r="B18" t="s">
        <v>28</v>
      </c>
      <c r="C18" t="s">
        <v>26</v>
      </c>
      <c r="D18" t="s">
        <v>571</v>
      </c>
      <c r="E18" t="s">
        <v>307</v>
      </c>
    </row>
    <row r="19" spans="1:5" x14ac:dyDescent="0.2">
      <c r="A19" t="s">
        <v>39</v>
      </c>
      <c r="B19" t="s">
        <v>40</v>
      </c>
      <c r="C19" t="s">
        <v>41</v>
      </c>
      <c r="D19" t="s">
        <v>573</v>
      </c>
      <c r="E19" t="s">
        <v>306</v>
      </c>
    </row>
    <row r="20" spans="1:5" x14ac:dyDescent="0.2">
      <c r="A20" t="s">
        <v>42</v>
      </c>
      <c r="B20" t="s">
        <v>28</v>
      </c>
      <c r="C20" t="s">
        <v>43</v>
      </c>
      <c r="D20" t="s">
        <v>161</v>
      </c>
      <c r="E20" t="s">
        <v>305</v>
      </c>
    </row>
    <row r="21" spans="1:5" x14ac:dyDescent="0.2">
      <c r="A21" t="s">
        <v>44</v>
      </c>
      <c r="B21" t="s">
        <v>45</v>
      </c>
      <c r="C21" t="s">
        <v>46</v>
      </c>
      <c r="D21" t="s">
        <v>574</v>
      </c>
      <c r="E21" t="s">
        <v>304</v>
      </c>
    </row>
    <row r="22" spans="1:5" x14ac:dyDescent="0.2">
      <c r="A22" t="s">
        <v>47</v>
      </c>
      <c r="B22" t="s">
        <v>25</v>
      </c>
      <c r="C22" t="s">
        <v>46</v>
      </c>
      <c r="D22" t="s">
        <v>574</v>
      </c>
      <c r="E22" t="s">
        <v>303</v>
      </c>
    </row>
    <row r="23" spans="1:5" x14ac:dyDescent="0.2">
      <c r="A23" t="s">
        <v>48</v>
      </c>
      <c r="B23" t="s">
        <v>28</v>
      </c>
      <c r="C23" t="s">
        <v>46</v>
      </c>
      <c r="D23" t="s">
        <v>574</v>
      </c>
      <c r="E23" t="s">
        <v>302</v>
      </c>
    </row>
    <row r="24" spans="1:5" x14ac:dyDescent="0.2">
      <c r="A24" t="s">
        <v>49</v>
      </c>
      <c r="B24" t="s">
        <v>50</v>
      </c>
      <c r="C24" t="s">
        <v>51</v>
      </c>
      <c r="D24" t="s">
        <v>26</v>
      </c>
      <c r="E24" t="s">
        <v>301</v>
      </c>
    </row>
    <row r="25" spans="1:5" x14ac:dyDescent="0.2">
      <c r="A25" t="s">
        <v>52</v>
      </c>
      <c r="B25" t="s">
        <v>50</v>
      </c>
      <c r="C25" t="s">
        <v>51</v>
      </c>
      <c r="D25" t="s">
        <v>26</v>
      </c>
      <c r="E25" t="s">
        <v>300</v>
      </c>
    </row>
    <row r="26" spans="1:5" x14ac:dyDescent="0.2">
      <c r="A26" t="s">
        <v>53</v>
      </c>
      <c r="B26" t="s">
        <v>50</v>
      </c>
      <c r="C26" t="s">
        <v>51</v>
      </c>
      <c r="D26" t="s">
        <v>26</v>
      </c>
      <c r="E26" t="s">
        <v>299</v>
      </c>
    </row>
    <row r="27" spans="1:5" x14ac:dyDescent="0.2">
      <c r="A27" t="s">
        <v>54</v>
      </c>
      <c r="B27" t="s">
        <v>45</v>
      </c>
      <c r="C27" t="s">
        <v>46</v>
      </c>
      <c r="D27" t="s">
        <v>574</v>
      </c>
      <c r="E27" t="s">
        <v>298</v>
      </c>
    </row>
    <row r="28" spans="1:5" x14ac:dyDescent="0.2">
      <c r="A28" t="s">
        <v>55</v>
      </c>
      <c r="B28" t="s">
        <v>45</v>
      </c>
      <c r="C28" t="s">
        <v>46</v>
      </c>
      <c r="D28" t="s">
        <v>574</v>
      </c>
      <c r="E28" t="s">
        <v>297</v>
      </c>
    </row>
    <row r="29" spans="1:5" x14ac:dyDescent="0.2">
      <c r="A29" t="s">
        <v>56</v>
      </c>
      <c r="B29" t="s">
        <v>45</v>
      </c>
      <c r="C29" t="s">
        <v>46</v>
      </c>
      <c r="D29" t="s">
        <v>574</v>
      </c>
      <c r="E29" t="s">
        <v>296</v>
      </c>
    </row>
    <row r="30" spans="1:5" x14ac:dyDescent="0.2">
      <c r="A30" t="s">
        <v>57</v>
      </c>
      <c r="B30" t="s">
        <v>45</v>
      </c>
      <c r="C30" t="s">
        <v>46</v>
      </c>
      <c r="D30" t="s">
        <v>574</v>
      </c>
      <c r="E30" t="s">
        <v>295</v>
      </c>
    </row>
    <row r="31" spans="1:5" x14ac:dyDescent="0.2">
      <c r="A31" t="s">
        <v>58</v>
      </c>
      <c r="B31" t="s">
        <v>25</v>
      </c>
      <c r="C31" t="s">
        <v>59</v>
      </c>
      <c r="D31" t="s">
        <v>575</v>
      </c>
      <c r="E31" t="s">
        <v>294</v>
      </c>
    </row>
    <row r="32" spans="1:5" x14ac:dyDescent="0.2">
      <c r="A32" t="s">
        <v>60</v>
      </c>
      <c r="B32" t="s">
        <v>25</v>
      </c>
      <c r="C32" t="s">
        <v>59</v>
      </c>
      <c r="D32" t="s">
        <v>575</v>
      </c>
      <c r="E32" t="s">
        <v>293</v>
      </c>
    </row>
    <row r="33" spans="1:5" x14ac:dyDescent="0.2">
      <c r="A33" t="s">
        <v>61</v>
      </c>
      <c r="B33" t="s">
        <v>25</v>
      </c>
      <c r="C33" t="s">
        <v>59</v>
      </c>
      <c r="D33" t="s">
        <v>575</v>
      </c>
      <c r="E33" t="s">
        <v>292</v>
      </c>
    </row>
    <row r="34" spans="1:5" x14ac:dyDescent="0.2">
      <c r="A34" t="s">
        <v>62</v>
      </c>
      <c r="B34" t="s">
        <v>25</v>
      </c>
      <c r="C34" t="s">
        <v>59</v>
      </c>
      <c r="D34" t="s">
        <v>575</v>
      </c>
      <c r="E34" t="s">
        <v>291</v>
      </c>
    </row>
    <row r="35" spans="1:5" x14ac:dyDescent="0.2">
      <c r="A35" t="s">
        <v>63</v>
      </c>
      <c r="B35" t="s">
        <v>25</v>
      </c>
      <c r="C35" t="s">
        <v>59</v>
      </c>
      <c r="D35" t="s">
        <v>575</v>
      </c>
      <c r="E35" t="s">
        <v>290</v>
      </c>
    </row>
    <row r="36" spans="1:5" x14ac:dyDescent="0.2">
      <c r="A36" t="s">
        <v>64</v>
      </c>
      <c r="B36" t="s">
        <v>25</v>
      </c>
      <c r="C36" t="s">
        <v>59</v>
      </c>
      <c r="D36" t="s">
        <v>575</v>
      </c>
      <c r="E36" t="s">
        <v>289</v>
      </c>
    </row>
    <row r="37" spans="1:5" x14ac:dyDescent="0.2">
      <c r="A37" t="s">
        <v>65</v>
      </c>
      <c r="B37" t="s">
        <v>25</v>
      </c>
      <c r="C37" t="s">
        <v>59</v>
      </c>
      <c r="D37" t="s">
        <v>575</v>
      </c>
      <c r="E37" t="s">
        <v>288</v>
      </c>
    </row>
    <row r="38" spans="1:5" x14ac:dyDescent="0.2">
      <c r="A38" t="s">
        <v>66</v>
      </c>
      <c r="B38" t="s">
        <v>25</v>
      </c>
      <c r="C38" t="s">
        <v>59</v>
      </c>
      <c r="D38" t="s">
        <v>575</v>
      </c>
      <c r="E38" t="s">
        <v>287</v>
      </c>
    </row>
    <row r="39" spans="1:5" x14ac:dyDescent="0.2">
      <c r="A39" t="s">
        <v>67</v>
      </c>
      <c r="B39" t="s">
        <v>25</v>
      </c>
      <c r="C39" t="s">
        <v>59</v>
      </c>
      <c r="D39" t="s">
        <v>575</v>
      </c>
      <c r="E39" t="s">
        <v>286</v>
      </c>
    </row>
    <row r="40" spans="1:5" x14ac:dyDescent="0.2">
      <c r="A40" t="s">
        <v>68</v>
      </c>
      <c r="B40" t="s">
        <v>25</v>
      </c>
      <c r="C40" t="s">
        <v>59</v>
      </c>
      <c r="D40" t="s">
        <v>575</v>
      </c>
      <c r="E40" t="s">
        <v>285</v>
      </c>
    </row>
    <row r="41" spans="1:5" x14ac:dyDescent="0.2">
      <c r="A41" t="s">
        <v>69</v>
      </c>
      <c r="B41" t="s">
        <v>25</v>
      </c>
      <c r="C41" t="s">
        <v>59</v>
      </c>
      <c r="D41" t="s">
        <v>575</v>
      </c>
      <c r="E41" t="s">
        <v>284</v>
      </c>
    </row>
    <row r="42" spans="1:5" x14ac:dyDescent="0.2">
      <c r="A42" t="s">
        <v>70</v>
      </c>
      <c r="B42" t="s">
        <v>25</v>
      </c>
      <c r="C42" t="s">
        <v>59</v>
      </c>
      <c r="D42" t="s">
        <v>575</v>
      </c>
      <c r="E42" t="s">
        <v>283</v>
      </c>
    </row>
    <row r="43" spans="1:5" x14ac:dyDescent="0.2">
      <c r="A43" t="s">
        <v>71</v>
      </c>
      <c r="B43" t="s">
        <v>25</v>
      </c>
      <c r="C43" t="s">
        <v>59</v>
      </c>
      <c r="D43" t="s">
        <v>575</v>
      </c>
      <c r="E43" t="s">
        <v>282</v>
      </c>
    </row>
    <row r="44" spans="1:5" x14ac:dyDescent="0.2">
      <c r="A44" t="s">
        <v>72</v>
      </c>
      <c r="B44" t="s">
        <v>25</v>
      </c>
      <c r="C44" t="s">
        <v>59</v>
      </c>
      <c r="D44" t="s">
        <v>575</v>
      </c>
      <c r="E44" t="s">
        <v>281</v>
      </c>
    </row>
    <row r="45" spans="1:5" x14ac:dyDescent="0.2">
      <c r="A45" t="s">
        <v>73</v>
      </c>
      <c r="B45" t="s">
        <v>25</v>
      </c>
      <c r="C45" t="s">
        <v>59</v>
      </c>
      <c r="D45" t="s">
        <v>575</v>
      </c>
      <c r="E45" t="s">
        <v>280</v>
      </c>
    </row>
    <row r="46" spans="1:5" x14ac:dyDescent="0.2">
      <c r="A46" t="s">
        <v>74</v>
      </c>
      <c r="B46" t="s">
        <v>25</v>
      </c>
      <c r="C46" t="s">
        <v>59</v>
      </c>
      <c r="D46" t="s">
        <v>575</v>
      </c>
      <c r="E46" t="s">
        <v>279</v>
      </c>
    </row>
    <row r="47" spans="1:5" x14ac:dyDescent="0.2">
      <c r="A47" t="s">
        <v>75</v>
      </c>
      <c r="B47" t="s">
        <v>25</v>
      </c>
      <c r="C47" t="s">
        <v>59</v>
      </c>
      <c r="D47" t="s">
        <v>575</v>
      </c>
      <c r="E47" t="s">
        <v>278</v>
      </c>
    </row>
    <row r="48" spans="1:5" x14ac:dyDescent="0.2">
      <c r="A48" t="s">
        <v>76</v>
      </c>
      <c r="B48" t="s">
        <v>25</v>
      </c>
      <c r="C48" t="s">
        <v>59</v>
      </c>
      <c r="D48" t="s">
        <v>575</v>
      </c>
      <c r="E48" t="s">
        <v>277</v>
      </c>
    </row>
    <row r="49" spans="1:5" x14ac:dyDescent="0.2">
      <c r="A49" t="s">
        <v>77</v>
      </c>
      <c r="B49" t="s">
        <v>25</v>
      </c>
      <c r="C49" t="s">
        <v>59</v>
      </c>
      <c r="D49" t="s">
        <v>575</v>
      </c>
      <c r="E49" t="s">
        <v>276</v>
      </c>
    </row>
    <row r="50" spans="1:5" x14ac:dyDescent="0.2">
      <c r="A50" t="s">
        <v>78</v>
      </c>
      <c r="B50" t="s">
        <v>25</v>
      </c>
      <c r="C50" t="s">
        <v>59</v>
      </c>
      <c r="D50" t="s">
        <v>575</v>
      </c>
      <c r="E50" t="s">
        <v>275</v>
      </c>
    </row>
    <row r="51" spans="1:5" x14ac:dyDescent="0.2">
      <c r="A51" t="s">
        <v>79</v>
      </c>
      <c r="B51" t="s">
        <v>25</v>
      </c>
      <c r="C51" t="s">
        <v>59</v>
      </c>
      <c r="D51" t="s">
        <v>575</v>
      </c>
      <c r="E51" t="s">
        <v>274</v>
      </c>
    </row>
    <row r="52" spans="1:5" x14ac:dyDescent="0.2">
      <c r="A52" t="s">
        <v>80</v>
      </c>
      <c r="B52" t="s">
        <v>25</v>
      </c>
      <c r="C52" t="s">
        <v>59</v>
      </c>
      <c r="D52" t="s">
        <v>575</v>
      </c>
      <c r="E52" t="s">
        <v>273</v>
      </c>
    </row>
    <row r="53" spans="1:5" x14ac:dyDescent="0.2">
      <c r="A53" t="s">
        <v>81</v>
      </c>
      <c r="B53" t="s">
        <v>25</v>
      </c>
      <c r="C53" t="s">
        <v>59</v>
      </c>
      <c r="D53" t="s">
        <v>575</v>
      </c>
      <c r="E53" t="s">
        <v>272</v>
      </c>
    </row>
    <row r="54" spans="1:5" x14ac:dyDescent="0.2">
      <c r="A54" t="s">
        <v>82</v>
      </c>
      <c r="B54" t="s">
        <v>25</v>
      </c>
      <c r="C54" t="s">
        <v>59</v>
      </c>
      <c r="D54" t="s">
        <v>575</v>
      </c>
      <c r="E54" t="s">
        <v>271</v>
      </c>
    </row>
    <row r="55" spans="1:5" x14ac:dyDescent="0.2">
      <c r="A55" t="s">
        <v>83</v>
      </c>
      <c r="B55" t="s">
        <v>25</v>
      </c>
      <c r="C55" t="s">
        <v>59</v>
      </c>
      <c r="D55" t="s">
        <v>575</v>
      </c>
      <c r="E55" t="s">
        <v>270</v>
      </c>
    </row>
    <row r="56" spans="1:5" x14ac:dyDescent="0.2">
      <c r="A56" t="s">
        <v>84</v>
      </c>
      <c r="B56" t="s">
        <v>25</v>
      </c>
      <c r="C56" t="s">
        <v>59</v>
      </c>
      <c r="D56" t="s">
        <v>575</v>
      </c>
      <c r="E56" t="s">
        <v>269</v>
      </c>
    </row>
    <row r="57" spans="1:5" x14ac:dyDescent="0.2">
      <c r="A57" t="s">
        <v>85</v>
      </c>
      <c r="B57" t="s">
        <v>25</v>
      </c>
      <c r="C57" t="s">
        <v>59</v>
      </c>
      <c r="D57" t="s">
        <v>575</v>
      </c>
      <c r="E57" t="s">
        <v>268</v>
      </c>
    </row>
    <row r="58" spans="1:5" x14ac:dyDescent="0.2">
      <c r="A58" t="s">
        <v>86</v>
      </c>
      <c r="B58" t="s">
        <v>25</v>
      </c>
      <c r="C58" t="s">
        <v>59</v>
      </c>
      <c r="D58" t="s">
        <v>575</v>
      </c>
      <c r="E58" t="s">
        <v>267</v>
      </c>
    </row>
    <row r="59" spans="1:5" x14ac:dyDescent="0.2">
      <c r="A59" t="s">
        <v>87</v>
      </c>
      <c r="B59" t="s">
        <v>25</v>
      </c>
      <c r="C59" t="s">
        <v>59</v>
      </c>
      <c r="D59" t="s">
        <v>575</v>
      </c>
      <c r="E59" t="s">
        <v>266</v>
      </c>
    </row>
    <row r="60" spans="1:5" x14ac:dyDescent="0.2">
      <c r="A60" t="s">
        <v>88</v>
      </c>
      <c r="B60" t="s">
        <v>25</v>
      </c>
      <c r="C60" t="s">
        <v>59</v>
      </c>
      <c r="D60" t="s">
        <v>575</v>
      </c>
      <c r="E60" t="s">
        <v>265</v>
      </c>
    </row>
    <row r="61" spans="1:5" x14ac:dyDescent="0.2">
      <c r="A61" t="s">
        <v>89</v>
      </c>
      <c r="B61" t="s">
        <v>25</v>
      </c>
      <c r="C61" t="s">
        <v>59</v>
      </c>
      <c r="D61" t="s">
        <v>575</v>
      </c>
      <c r="E61" t="s">
        <v>264</v>
      </c>
    </row>
    <row r="62" spans="1:5" x14ac:dyDescent="0.2">
      <c r="A62" t="s">
        <v>90</v>
      </c>
      <c r="B62" t="s">
        <v>25</v>
      </c>
      <c r="C62" t="s">
        <v>59</v>
      </c>
      <c r="D62" t="s">
        <v>575</v>
      </c>
      <c r="E62" t="s">
        <v>263</v>
      </c>
    </row>
    <row r="63" spans="1:5" x14ac:dyDescent="0.2">
      <c r="A63" t="s">
        <v>91</v>
      </c>
      <c r="B63" t="s">
        <v>25</v>
      </c>
      <c r="C63" t="s">
        <v>59</v>
      </c>
      <c r="D63" t="s">
        <v>575</v>
      </c>
      <c r="E63" t="s">
        <v>262</v>
      </c>
    </row>
    <row r="64" spans="1:5" x14ac:dyDescent="0.2">
      <c r="A64" t="s">
        <v>92</v>
      </c>
      <c r="B64" t="s">
        <v>28</v>
      </c>
      <c r="C64" t="s">
        <v>59</v>
      </c>
      <c r="D64" t="s">
        <v>575</v>
      </c>
      <c r="E64" t="s">
        <v>261</v>
      </c>
    </row>
    <row r="65" spans="1:5" x14ac:dyDescent="0.2">
      <c r="A65" t="s">
        <v>93</v>
      </c>
      <c r="B65" t="s">
        <v>28</v>
      </c>
      <c r="C65" t="s">
        <v>94</v>
      </c>
      <c r="D65" t="s">
        <v>46</v>
      </c>
      <c r="E65" t="s">
        <v>260</v>
      </c>
    </row>
    <row r="66" spans="1:5" x14ac:dyDescent="0.2">
      <c r="A66" t="s">
        <v>95</v>
      </c>
      <c r="B66" t="s">
        <v>45</v>
      </c>
      <c r="C66" t="s">
        <v>94</v>
      </c>
      <c r="D66" t="s">
        <v>46</v>
      </c>
      <c r="E66" t="s">
        <v>259</v>
      </c>
    </row>
    <row r="67" spans="1:5" x14ac:dyDescent="0.2">
      <c r="A67" t="s">
        <v>96</v>
      </c>
      <c r="B67" t="s">
        <v>45</v>
      </c>
      <c r="C67" t="s">
        <v>94</v>
      </c>
      <c r="D67" t="s">
        <v>46</v>
      </c>
      <c r="E67" t="s">
        <v>258</v>
      </c>
    </row>
    <row r="68" spans="1:5" x14ac:dyDescent="0.2">
      <c r="A68" t="s">
        <v>97</v>
      </c>
      <c r="B68" t="s">
        <v>25</v>
      </c>
      <c r="C68" t="s">
        <v>94</v>
      </c>
      <c r="D68" t="s">
        <v>46</v>
      </c>
      <c r="E68" t="s">
        <v>257</v>
      </c>
    </row>
    <row r="69" spans="1:5" x14ac:dyDescent="0.2">
      <c r="A69" t="s">
        <v>98</v>
      </c>
      <c r="B69" t="s">
        <v>25</v>
      </c>
      <c r="C69" t="s">
        <v>94</v>
      </c>
      <c r="D69" t="s">
        <v>46</v>
      </c>
      <c r="E69" t="s">
        <v>256</v>
      </c>
    </row>
    <row r="70" spans="1:5" x14ac:dyDescent="0.2">
      <c r="A70" t="s">
        <v>99</v>
      </c>
      <c r="B70" t="s">
        <v>25</v>
      </c>
      <c r="C70" t="s">
        <v>94</v>
      </c>
      <c r="D70" t="s">
        <v>46</v>
      </c>
      <c r="E70" t="s">
        <v>255</v>
      </c>
    </row>
    <row r="71" spans="1:5" x14ac:dyDescent="0.2">
      <c r="A71" t="s">
        <v>100</v>
      </c>
      <c r="B71" t="s">
        <v>25</v>
      </c>
      <c r="C71" t="s">
        <v>94</v>
      </c>
      <c r="D71" t="s">
        <v>46</v>
      </c>
      <c r="E71" t="s">
        <v>254</v>
      </c>
    </row>
    <row r="72" spans="1:5" x14ac:dyDescent="0.2">
      <c r="A72" t="s">
        <v>101</v>
      </c>
      <c r="B72" t="s">
        <v>25</v>
      </c>
      <c r="C72" t="s">
        <v>94</v>
      </c>
      <c r="D72" t="s">
        <v>46</v>
      </c>
      <c r="E72" t="s">
        <v>253</v>
      </c>
    </row>
    <row r="73" spans="1:5" x14ac:dyDescent="0.2">
      <c r="A73" t="s">
        <v>102</v>
      </c>
      <c r="B73" t="s">
        <v>25</v>
      </c>
      <c r="C73" t="s">
        <v>94</v>
      </c>
      <c r="D73" t="s">
        <v>46</v>
      </c>
      <c r="E73" t="s">
        <v>252</v>
      </c>
    </row>
    <row r="74" spans="1:5" x14ac:dyDescent="0.2">
      <c r="A74" t="s">
        <v>103</v>
      </c>
      <c r="B74" t="s">
        <v>25</v>
      </c>
      <c r="C74" t="s">
        <v>94</v>
      </c>
      <c r="D74" t="s">
        <v>46</v>
      </c>
      <c r="E74" t="s">
        <v>251</v>
      </c>
    </row>
    <row r="75" spans="1:5" x14ac:dyDescent="0.2">
      <c r="A75" t="s">
        <v>104</v>
      </c>
      <c r="B75" t="s">
        <v>25</v>
      </c>
      <c r="C75" t="s">
        <v>94</v>
      </c>
      <c r="D75" t="s">
        <v>46</v>
      </c>
      <c r="E75" t="s">
        <v>250</v>
      </c>
    </row>
    <row r="76" spans="1:5" x14ac:dyDescent="0.2">
      <c r="A76" t="s">
        <v>105</v>
      </c>
      <c r="B76" t="s">
        <v>25</v>
      </c>
      <c r="C76" t="s">
        <v>94</v>
      </c>
      <c r="D76" t="s">
        <v>46</v>
      </c>
      <c r="E76" t="s">
        <v>249</v>
      </c>
    </row>
    <row r="77" spans="1:5" x14ac:dyDescent="0.2">
      <c r="A77" t="s">
        <v>106</v>
      </c>
      <c r="B77" t="s">
        <v>25</v>
      </c>
      <c r="C77" t="s">
        <v>94</v>
      </c>
      <c r="D77" t="s">
        <v>46</v>
      </c>
      <c r="E77" t="s">
        <v>248</v>
      </c>
    </row>
    <row r="78" spans="1:5" x14ac:dyDescent="0.2">
      <c r="A78" t="s">
        <v>107</v>
      </c>
      <c r="B78" t="s">
        <v>25</v>
      </c>
      <c r="C78" t="s">
        <v>94</v>
      </c>
      <c r="D78" t="s">
        <v>46</v>
      </c>
      <c r="E78" t="s">
        <v>247</v>
      </c>
    </row>
    <row r="79" spans="1:5" x14ac:dyDescent="0.2">
      <c r="A79" t="s">
        <v>108</v>
      </c>
      <c r="B79" t="s">
        <v>25</v>
      </c>
      <c r="C79" t="s">
        <v>94</v>
      </c>
      <c r="D79" t="s">
        <v>46</v>
      </c>
      <c r="E79" t="s">
        <v>246</v>
      </c>
    </row>
    <row r="80" spans="1:5" x14ac:dyDescent="0.2">
      <c r="A80" t="s">
        <v>109</v>
      </c>
      <c r="B80" t="s">
        <v>25</v>
      </c>
      <c r="C80" t="s">
        <v>94</v>
      </c>
      <c r="D80" t="s">
        <v>46</v>
      </c>
      <c r="E80" t="s">
        <v>245</v>
      </c>
    </row>
    <row r="81" spans="1:5" x14ac:dyDescent="0.2">
      <c r="A81" t="s">
        <v>110</v>
      </c>
      <c r="B81" t="s">
        <v>25</v>
      </c>
      <c r="C81" t="s">
        <v>94</v>
      </c>
      <c r="D81" t="s">
        <v>46</v>
      </c>
      <c r="E81" t="s">
        <v>244</v>
      </c>
    </row>
    <row r="82" spans="1:5" x14ac:dyDescent="0.2">
      <c r="A82" t="s">
        <v>111</v>
      </c>
      <c r="B82" t="s">
        <v>25</v>
      </c>
      <c r="C82" t="s">
        <v>94</v>
      </c>
      <c r="D82" t="s">
        <v>46</v>
      </c>
      <c r="E82" t="s">
        <v>243</v>
      </c>
    </row>
    <row r="83" spans="1:5" x14ac:dyDescent="0.2">
      <c r="A83" t="s">
        <v>112</v>
      </c>
      <c r="B83" t="s">
        <v>25</v>
      </c>
      <c r="C83" t="s">
        <v>94</v>
      </c>
      <c r="D83" t="s">
        <v>46</v>
      </c>
      <c r="E83" t="s">
        <v>242</v>
      </c>
    </row>
    <row r="84" spans="1:5" x14ac:dyDescent="0.2">
      <c r="A84" t="s">
        <v>113</v>
      </c>
      <c r="B84" t="s">
        <v>25</v>
      </c>
      <c r="C84" t="s">
        <v>94</v>
      </c>
      <c r="D84" t="s">
        <v>46</v>
      </c>
      <c r="E84" t="s">
        <v>241</v>
      </c>
    </row>
    <row r="85" spans="1:5" x14ac:dyDescent="0.2">
      <c r="A85" t="s">
        <v>114</v>
      </c>
      <c r="B85" t="s">
        <v>25</v>
      </c>
      <c r="C85" t="s">
        <v>94</v>
      </c>
      <c r="D85" t="s">
        <v>46</v>
      </c>
      <c r="E85" t="s">
        <v>240</v>
      </c>
    </row>
    <row r="86" spans="1:5" x14ac:dyDescent="0.2">
      <c r="A86" t="s">
        <v>115</v>
      </c>
      <c r="B86" t="s">
        <v>25</v>
      </c>
      <c r="C86" t="s">
        <v>94</v>
      </c>
      <c r="D86" t="s">
        <v>46</v>
      </c>
      <c r="E86" t="s">
        <v>239</v>
      </c>
    </row>
    <row r="87" spans="1:5" x14ac:dyDescent="0.2">
      <c r="A87" t="s">
        <v>116</v>
      </c>
      <c r="B87" t="s">
        <v>25</v>
      </c>
      <c r="C87" t="s">
        <v>94</v>
      </c>
      <c r="D87" t="s">
        <v>46</v>
      </c>
      <c r="E87" t="s">
        <v>238</v>
      </c>
    </row>
    <row r="88" spans="1:5" x14ac:dyDescent="0.2">
      <c r="A88" t="s">
        <v>117</v>
      </c>
      <c r="B88" t="s">
        <v>25</v>
      </c>
      <c r="C88" t="s">
        <v>94</v>
      </c>
      <c r="D88" t="s">
        <v>46</v>
      </c>
      <c r="E88" t="s">
        <v>237</v>
      </c>
    </row>
    <row r="89" spans="1:5" x14ac:dyDescent="0.2">
      <c r="A89" t="s">
        <v>118</v>
      </c>
      <c r="B89" t="s">
        <v>25</v>
      </c>
      <c r="C89" t="s">
        <v>94</v>
      </c>
      <c r="D89" t="s">
        <v>46</v>
      </c>
      <c r="E89" t="s">
        <v>236</v>
      </c>
    </row>
    <row r="90" spans="1:5" x14ac:dyDescent="0.2">
      <c r="A90" t="s">
        <v>119</v>
      </c>
      <c r="B90" t="s">
        <v>25</v>
      </c>
      <c r="C90" t="s">
        <v>94</v>
      </c>
      <c r="D90" t="s">
        <v>46</v>
      </c>
      <c r="E90" t="s">
        <v>235</v>
      </c>
    </row>
    <row r="91" spans="1:5" x14ac:dyDescent="0.2">
      <c r="A91" t="s">
        <v>120</v>
      </c>
      <c r="B91" t="s">
        <v>28</v>
      </c>
      <c r="C91" t="s">
        <v>94</v>
      </c>
      <c r="D91" t="s">
        <v>46</v>
      </c>
      <c r="E91" t="s">
        <v>234</v>
      </c>
    </row>
    <row r="92" spans="1:5" x14ac:dyDescent="0.2">
      <c r="A92" t="s">
        <v>121</v>
      </c>
      <c r="B92" t="s">
        <v>50</v>
      </c>
      <c r="C92" t="s">
        <v>122</v>
      </c>
      <c r="D92" t="s">
        <v>576</v>
      </c>
      <c r="E92" t="s">
        <v>233</v>
      </c>
    </row>
    <row r="93" spans="1:5" x14ac:dyDescent="0.2">
      <c r="A93" t="s">
        <v>123</v>
      </c>
      <c r="B93" t="s">
        <v>124</v>
      </c>
      <c r="C93" t="s">
        <v>122</v>
      </c>
      <c r="D93" t="s">
        <v>576</v>
      </c>
      <c r="E93" t="s">
        <v>232</v>
      </c>
    </row>
    <row r="94" spans="1:5" x14ac:dyDescent="0.2">
      <c r="A94" t="s">
        <v>125</v>
      </c>
      <c r="B94" t="s">
        <v>50</v>
      </c>
      <c r="C94" t="s">
        <v>122</v>
      </c>
      <c r="D94" t="s">
        <v>576</v>
      </c>
      <c r="E94" t="s">
        <v>231</v>
      </c>
    </row>
    <row r="95" spans="1:5" x14ac:dyDescent="0.2">
      <c r="A95" t="s">
        <v>126</v>
      </c>
      <c r="B95" t="s">
        <v>28</v>
      </c>
      <c r="C95" t="s">
        <v>127</v>
      </c>
      <c r="D95" t="s">
        <v>577</v>
      </c>
      <c r="E95" t="s">
        <v>230</v>
      </c>
    </row>
    <row r="96" spans="1:5" x14ac:dyDescent="0.2">
      <c r="A96" t="s">
        <v>128</v>
      </c>
      <c r="B96" t="s">
        <v>50</v>
      </c>
      <c r="C96" t="s">
        <v>129</v>
      </c>
      <c r="D96" t="s">
        <v>578</v>
      </c>
      <c r="E96" t="s">
        <v>229</v>
      </c>
    </row>
    <row r="97" spans="1:5" x14ac:dyDescent="0.2">
      <c r="A97" t="s">
        <v>130</v>
      </c>
      <c r="B97" t="s">
        <v>131</v>
      </c>
      <c r="C97" t="s">
        <v>132</v>
      </c>
      <c r="D97" t="s">
        <v>183</v>
      </c>
      <c r="E97" t="s">
        <v>228</v>
      </c>
    </row>
    <row r="98" spans="1:5" x14ac:dyDescent="0.2">
      <c r="A98" t="s">
        <v>133</v>
      </c>
      <c r="B98" t="s">
        <v>25</v>
      </c>
      <c r="C98" t="s">
        <v>134</v>
      </c>
      <c r="D98" t="s">
        <v>566</v>
      </c>
      <c r="E98" t="s">
        <v>227</v>
      </c>
    </row>
    <row r="99" spans="1:5" x14ac:dyDescent="0.2">
      <c r="A99" t="s">
        <v>135</v>
      </c>
      <c r="B99" t="s">
        <v>25</v>
      </c>
      <c r="C99" t="s">
        <v>136</v>
      </c>
      <c r="D99" t="s">
        <v>566</v>
      </c>
      <c r="E99" t="s">
        <v>226</v>
      </c>
    </row>
    <row r="100" spans="1:5" x14ac:dyDescent="0.2">
      <c r="A100" t="s">
        <v>137</v>
      </c>
      <c r="B100" t="s">
        <v>25</v>
      </c>
      <c r="C100" t="s">
        <v>136</v>
      </c>
      <c r="D100" t="s">
        <v>566</v>
      </c>
      <c r="E100" t="s">
        <v>225</v>
      </c>
    </row>
    <row r="101" spans="1:5" x14ac:dyDescent="0.2">
      <c r="A101" t="s">
        <v>138</v>
      </c>
      <c r="B101" t="s">
        <v>25</v>
      </c>
      <c r="C101" t="s">
        <v>139</v>
      </c>
      <c r="D101" t="s">
        <v>566</v>
      </c>
      <c r="E101" t="s">
        <v>224</v>
      </c>
    </row>
    <row r="102" spans="1:5" x14ac:dyDescent="0.2">
      <c r="A102" t="s">
        <v>140</v>
      </c>
      <c r="B102" t="s">
        <v>25</v>
      </c>
      <c r="C102" t="s">
        <v>136</v>
      </c>
      <c r="D102" t="s">
        <v>566</v>
      </c>
      <c r="E102" t="s">
        <v>223</v>
      </c>
    </row>
    <row r="103" spans="1:5" x14ac:dyDescent="0.2">
      <c r="A103" t="s">
        <v>141</v>
      </c>
      <c r="B103" t="s">
        <v>25</v>
      </c>
      <c r="C103" t="s">
        <v>142</v>
      </c>
      <c r="D103" t="s">
        <v>566</v>
      </c>
      <c r="E103" t="s">
        <v>222</v>
      </c>
    </row>
    <row r="104" spans="1:5" x14ac:dyDescent="0.2">
      <c r="A104" t="s">
        <v>143</v>
      </c>
      <c r="B104" t="s">
        <v>25</v>
      </c>
      <c r="C104" t="s">
        <v>144</v>
      </c>
      <c r="D104" t="s">
        <v>566</v>
      </c>
      <c r="E104" t="s">
        <v>221</v>
      </c>
    </row>
    <row r="105" spans="1:5" x14ac:dyDescent="0.2">
      <c r="A105" t="s">
        <v>145</v>
      </c>
      <c r="B105" t="s">
        <v>25</v>
      </c>
      <c r="C105" t="s">
        <v>146</v>
      </c>
      <c r="D105" t="s">
        <v>566</v>
      </c>
      <c r="E105" t="s">
        <v>220</v>
      </c>
    </row>
    <row r="106" spans="1:5" x14ac:dyDescent="0.2">
      <c r="A106" t="s">
        <v>147</v>
      </c>
      <c r="B106" t="s">
        <v>45</v>
      </c>
      <c r="C106" t="s">
        <v>9</v>
      </c>
      <c r="D106" t="s">
        <v>6</v>
      </c>
      <c r="E106" t="s">
        <v>219</v>
      </c>
    </row>
    <row r="107" spans="1:5" x14ac:dyDescent="0.2">
      <c r="A107" t="s">
        <v>148</v>
      </c>
      <c r="B107" t="s">
        <v>25</v>
      </c>
      <c r="C107" t="s">
        <v>9</v>
      </c>
      <c r="D107" t="s">
        <v>6</v>
      </c>
      <c r="E107" t="s">
        <v>218</v>
      </c>
    </row>
    <row r="108" spans="1:5" x14ac:dyDescent="0.2">
      <c r="A108" t="s">
        <v>149</v>
      </c>
      <c r="B108" t="s">
        <v>25</v>
      </c>
      <c r="C108" t="s">
        <v>150</v>
      </c>
      <c r="D108" t="s">
        <v>579</v>
      </c>
      <c r="E108" t="s">
        <v>217</v>
      </c>
    </row>
    <row r="109" spans="1:5" x14ac:dyDescent="0.2">
      <c r="A109" t="s">
        <v>151</v>
      </c>
      <c r="B109" t="s">
        <v>25</v>
      </c>
      <c r="C109" t="s">
        <v>9</v>
      </c>
      <c r="D109" t="s">
        <v>6</v>
      </c>
      <c r="E109" t="s">
        <v>216</v>
      </c>
    </row>
    <row r="110" spans="1:5" x14ac:dyDescent="0.2">
      <c r="A110" t="s">
        <v>152</v>
      </c>
      <c r="B110" t="s">
        <v>25</v>
      </c>
      <c r="C110" t="s">
        <v>9</v>
      </c>
      <c r="D110" t="s">
        <v>6</v>
      </c>
      <c r="E110" t="s">
        <v>215</v>
      </c>
    </row>
    <row r="111" spans="1:5" x14ac:dyDescent="0.2">
      <c r="A111" t="s">
        <v>153</v>
      </c>
      <c r="B111" t="s">
        <v>25</v>
      </c>
      <c r="C111" t="s">
        <v>154</v>
      </c>
      <c r="D111" t="s">
        <v>580</v>
      </c>
      <c r="E111" t="s">
        <v>214</v>
      </c>
    </row>
    <row r="112" spans="1:5" x14ac:dyDescent="0.2">
      <c r="A112" t="s">
        <v>155</v>
      </c>
      <c r="B112" t="s">
        <v>25</v>
      </c>
      <c r="C112" t="s">
        <v>12</v>
      </c>
      <c r="D112" t="s">
        <v>567</v>
      </c>
      <c r="E112" t="s">
        <v>213</v>
      </c>
    </row>
    <row r="113" spans="1:8" x14ac:dyDescent="0.2">
      <c r="A113" t="s">
        <v>156</v>
      </c>
      <c r="B113" t="s">
        <v>25</v>
      </c>
      <c r="C113" t="s">
        <v>12</v>
      </c>
      <c r="D113" t="s">
        <v>567</v>
      </c>
      <c r="E113" t="s">
        <v>212</v>
      </c>
    </row>
    <row r="114" spans="1:8" x14ac:dyDescent="0.2">
      <c r="A114" t="s">
        <v>157</v>
      </c>
      <c r="B114" t="s">
        <v>45</v>
      </c>
      <c r="C114" t="s">
        <v>12</v>
      </c>
      <c r="D114" t="s">
        <v>567</v>
      </c>
      <c r="E114" t="s">
        <v>211</v>
      </c>
    </row>
    <row r="115" spans="1:8" x14ac:dyDescent="0.2">
      <c r="A115" t="s">
        <v>158</v>
      </c>
      <c r="B115" t="s">
        <v>45</v>
      </c>
      <c r="C115" t="s">
        <v>12</v>
      </c>
      <c r="D115" t="s">
        <v>567</v>
      </c>
      <c r="E115" t="s">
        <v>210</v>
      </c>
    </row>
    <row r="116" spans="1:8" x14ac:dyDescent="0.2">
      <c r="A116" t="s">
        <v>159</v>
      </c>
      <c r="B116" t="s">
        <v>25</v>
      </c>
      <c r="C116" t="s">
        <v>154</v>
      </c>
      <c r="D116" t="s">
        <v>580</v>
      </c>
      <c r="E116" t="s">
        <v>209</v>
      </c>
    </row>
    <row r="117" spans="1:8" x14ac:dyDescent="0.2">
      <c r="A117" t="s">
        <v>160</v>
      </c>
      <c r="B117" t="s">
        <v>25</v>
      </c>
      <c r="C117" t="s">
        <v>161</v>
      </c>
      <c r="D117" t="s">
        <v>581</v>
      </c>
      <c r="E117" t="s">
        <v>208</v>
      </c>
    </row>
    <row r="118" spans="1:8" x14ac:dyDescent="0.2">
      <c r="A118" t="s">
        <v>162</v>
      </c>
      <c r="B118" t="s">
        <v>25</v>
      </c>
      <c r="C118" t="s">
        <v>163</v>
      </c>
      <c r="D118" t="s">
        <v>582</v>
      </c>
      <c r="E118" t="s">
        <v>207</v>
      </c>
    </row>
    <row r="119" spans="1:8" x14ac:dyDescent="0.2">
      <c r="A119" t="s">
        <v>164</v>
      </c>
      <c r="B119" t="s">
        <v>28</v>
      </c>
      <c r="C119" t="s">
        <v>154</v>
      </c>
      <c r="D119" t="s">
        <v>580</v>
      </c>
      <c r="E119" t="s">
        <v>206</v>
      </c>
    </row>
    <row r="120" spans="1:8" x14ac:dyDescent="0.2">
      <c r="A120" t="s">
        <v>565</v>
      </c>
      <c r="B120" t="s">
        <v>25</v>
      </c>
      <c r="C120" t="s">
        <v>583</v>
      </c>
      <c r="D120" t="s">
        <v>46</v>
      </c>
      <c r="E120" t="s">
        <v>589</v>
      </c>
    </row>
    <row r="121" spans="1:8" x14ac:dyDescent="0.2">
      <c r="A121" s="5" t="s">
        <v>195</v>
      </c>
      <c r="B121" t="s">
        <v>45</v>
      </c>
      <c r="C121" t="s">
        <v>583</v>
      </c>
      <c r="D121" t="s">
        <v>3</v>
      </c>
      <c r="E121" t="s">
        <v>3</v>
      </c>
      <c r="H121" s="22" t="s">
        <v>601</v>
      </c>
    </row>
    <row r="122" spans="1:8" x14ac:dyDescent="0.2">
      <c r="A122" t="s">
        <v>167</v>
      </c>
      <c r="B122" t="s">
        <v>45</v>
      </c>
      <c r="C122" t="s">
        <v>168</v>
      </c>
      <c r="D122" t="s">
        <v>584</v>
      </c>
      <c r="E122" t="s">
        <v>326</v>
      </c>
    </row>
    <row r="123" spans="1:8" x14ac:dyDescent="0.2">
      <c r="A123" t="s">
        <v>169</v>
      </c>
      <c r="B123" t="s">
        <v>170</v>
      </c>
      <c r="C123" t="s">
        <v>171</v>
      </c>
      <c r="D123" t="s">
        <v>585</v>
      </c>
      <c r="E123" t="s">
        <v>205</v>
      </c>
    </row>
    <row r="124" spans="1:8" x14ac:dyDescent="0.2">
      <c r="A124" t="s">
        <v>172</v>
      </c>
      <c r="B124" t="s">
        <v>170</v>
      </c>
      <c r="C124" t="s">
        <v>171</v>
      </c>
      <c r="D124" t="s">
        <v>585</v>
      </c>
      <c r="E124" t="s">
        <v>204</v>
      </c>
    </row>
    <row r="125" spans="1:8" x14ac:dyDescent="0.2">
      <c r="A125" t="s">
        <v>173</v>
      </c>
      <c r="B125" t="s">
        <v>170</v>
      </c>
      <c r="C125" t="s">
        <v>171</v>
      </c>
      <c r="D125" t="s">
        <v>585</v>
      </c>
      <c r="E125" t="s">
        <v>203</v>
      </c>
    </row>
    <row r="126" spans="1:8" x14ac:dyDescent="0.2">
      <c r="A126" t="s">
        <v>174</v>
      </c>
      <c r="B126" t="s">
        <v>175</v>
      </c>
      <c r="C126" t="s">
        <v>46</v>
      </c>
      <c r="D126" t="s">
        <v>574</v>
      </c>
      <c r="E126" t="s">
        <v>202</v>
      </c>
    </row>
    <row r="127" spans="1:8" x14ac:dyDescent="0.2">
      <c r="A127" t="s">
        <v>176</v>
      </c>
      <c r="B127" t="s">
        <v>170</v>
      </c>
      <c r="C127" t="s">
        <v>177</v>
      </c>
      <c r="D127" t="s">
        <v>586</v>
      </c>
      <c r="E127" t="s">
        <v>201</v>
      </c>
    </row>
    <row r="128" spans="1:8" x14ac:dyDescent="0.2">
      <c r="A128" t="s">
        <v>199</v>
      </c>
      <c r="B128" t="s">
        <v>8</v>
      </c>
      <c r="C128" t="s">
        <v>183</v>
      </c>
      <c r="D128" t="s">
        <v>3</v>
      </c>
      <c r="E128" t="s">
        <v>3</v>
      </c>
    </row>
    <row r="129" spans="1:5" x14ac:dyDescent="0.2">
      <c r="A129" t="s">
        <v>198</v>
      </c>
      <c r="B129" t="s">
        <v>8</v>
      </c>
      <c r="C129" t="s">
        <v>587</v>
      </c>
      <c r="D129" t="s">
        <v>3</v>
      </c>
      <c r="E129" t="s">
        <v>3</v>
      </c>
    </row>
    <row r="130" spans="1:5" x14ac:dyDescent="0.2">
      <c r="A130" t="s">
        <v>197</v>
      </c>
      <c r="B130" t="s">
        <v>325</v>
      </c>
      <c r="C130" t="s">
        <v>129</v>
      </c>
      <c r="D130" t="s">
        <v>3</v>
      </c>
      <c r="E130" t="s">
        <v>3</v>
      </c>
    </row>
    <row r="131" spans="1:5" x14ac:dyDescent="0.2">
      <c r="A131" t="s">
        <v>196</v>
      </c>
      <c r="B131" t="s">
        <v>325</v>
      </c>
      <c r="C131" t="s">
        <v>129</v>
      </c>
      <c r="D131" t="s">
        <v>3</v>
      </c>
      <c r="E131" t="s">
        <v>3</v>
      </c>
    </row>
    <row r="132" spans="1:5" x14ac:dyDescent="0.2">
      <c r="A132" t="s">
        <v>179</v>
      </c>
      <c r="B132" t="s">
        <v>8</v>
      </c>
      <c r="C132" t="s">
        <v>180</v>
      </c>
      <c r="D132" t="s">
        <v>122</v>
      </c>
      <c r="E132" t="s">
        <v>359</v>
      </c>
    </row>
    <row r="133" spans="1:5" x14ac:dyDescent="0.2">
      <c r="A133" t="s">
        <v>181</v>
      </c>
      <c r="B133" t="s">
        <v>8</v>
      </c>
      <c r="C133" t="s">
        <v>180</v>
      </c>
      <c r="D133" t="s">
        <v>122</v>
      </c>
      <c r="E133" t="s">
        <v>360</v>
      </c>
    </row>
    <row r="134" spans="1:5" x14ac:dyDescent="0.2">
      <c r="A134" t="s">
        <v>182</v>
      </c>
      <c r="B134" t="s">
        <v>175</v>
      </c>
      <c r="C134" t="s">
        <v>183</v>
      </c>
      <c r="D134" t="s">
        <v>578</v>
      </c>
      <c r="E134" t="s">
        <v>327</v>
      </c>
    </row>
    <row r="135" spans="1:5" x14ac:dyDescent="0.2">
      <c r="A135" t="s">
        <v>184</v>
      </c>
      <c r="B135" t="s">
        <v>175</v>
      </c>
      <c r="C135" t="s">
        <v>183</v>
      </c>
      <c r="D135" t="s">
        <v>578</v>
      </c>
      <c r="E135" t="s">
        <v>328</v>
      </c>
    </row>
    <row r="136" spans="1:5" x14ac:dyDescent="0.2">
      <c r="A136" t="s">
        <v>186</v>
      </c>
      <c r="B136" t="s">
        <v>187</v>
      </c>
      <c r="C136" t="s">
        <v>188</v>
      </c>
      <c r="D136" t="s">
        <v>588</v>
      </c>
      <c r="E136" t="s">
        <v>200</v>
      </c>
    </row>
    <row r="139" spans="1:5" x14ac:dyDescent="0.2">
      <c r="A139" s="22">
        <f>COUNTA(A2:A136)</f>
        <v>135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K131"/>
  <sheetViews>
    <sheetView workbookViewId="0">
      <selection activeCell="E5" sqref="E5"/>
    </sheetView>
  </sheetViews>
  <sheetFormatPr defaultColWidth="8.7109375" defaultRowHeight="12.75" x14ac:dyDescent="0.2"/>
  <cols>
    <col min="1" max="1" width="13.5703125" style="26" customWidth="1"/>
    <col min="2" max="2" width="12.42578125" style="26" customWidth="1"/>
    <col min="3" max="3" width="21.5703125" style="42" customWidth="1"/>
    <col min="4" max="4" width="21.5703125" style="26" customWidth="1"/>
    <col min="5" max="5" width="41.28515625" style="26" customWidth="1"/>
    <col min="6" max="6" width="18.42578125" style="26" bestFit="1" customWidth="1"/>
    <col min="7" max="7" width="27.42578125" style="26" bestFit="1" customWidth="1"/>
    <col min="8" max="8" width="38.140625" style="26" customWidth="1"/>
    <col min="9" max="9" width="55.85546875" style="26" bestFit="1" customWidth="1"/>
    <col min="10" max="10" width="12" style="26" bestFit="1" customWidth="1"/>
    <col min="11" max="11" width="58.140625" style="26" bestFit="1" customWidth="1"/>
    <col min="12" max="12" width="10" style="26" bestFit="1" customWidth="1"/>
    <col min="13" max="13" width="8" style="26" hidden="1" customWidth="1"/>
    <col min="14" max="14" width="27" style="26" hidden="1" customWidth="1"/>
    <col min="15" max="15" width="19" style="26" hidden="1" customWidth="1"/>
    <col min="16" max="16" width="24.5703125" style="26" bestFit="1" customWidth="1"/>
    <col min="17" max="17" width="22" style="26" bestFit="1" customWidth="1"/>
    <col min="18" max="18" width="38" style="26" bestFit="1" customWidth="1"/>
    <col min="19" max="19" width="22" style="26" bestFit="1" customWidth="1"/>
    <col min="20" max="20" width="8" style="26" bestFit="1" customWidth="1"/>
    <col min="21" max="21" width="20" style="26" bestFit="1" customWidth="1"/>
    <col min="22" max="22" width="16" style="26" hidden="1" customWidth="1"/>
    <col min="23" max="23" width="10" style="26" hidden="1" customWidth="1"/>
    <col min="24" max="24" width="11" style="26" hidden="1" customWidth="1"/>
    <col min="25" max="25" width="10" style="26" hidden="1" customWidth="1"/>
    <col min="26" max="26" width="17" style="26" hidden="1" customWidth="1"/>
    <col min="27" max="29" width="6" style="26" hidden="1" customWidth="1"/>
    <col min="30" max="30" width="25" style="26" hidden="1" customWidth="1"/>
    <col min="31" max="31" width="12" style="26" customWidth="1"/>
    <col min="32" max="32" width="38" style="26" hidden="1" customWidth="1"/>
    <col min="33" max="33" width="18" style="26" hidden="1" customWidth="1"/>
    <col min="34" max="34" width="6" style="26" hidden="1" customWidth="1"/>
    <col min="35" max="35" width="38" style="26" hidden="1" customWidth="1"/>
    <col min="36" max="37" width="17" style="26" hidden="1" customWidth="1"/>
    <col min="38" max="16384" width="8.7109375" style="26"/>
  </cols>
  <sheetData>
    <row r="1" spans="1:36" ht="16.5" customHeight="1" x14ac:dyDescent="0.2">
      <c r="A1" s="1" t="s">
        <v>189</v>
      </c>
      <c r="B1" s="1" t="s">
        <v>190</v>
      </c>
      <c r="C1" s="43" t="s">
        <v>608</v>
      </c>
      <c r="D1" s="1" t="s">
        <v>191</v>
      </c>
      <c r="E1" s="1" t="s">
        <v>192</v>
      </c>
      <c r="F1" s="1" t="s">
        <v>193</v>
      </c>
      <c r="G1" s="4" t="s">
        <v>194</v>
      </c>
      <c r="H1" s="25"/>
      <c r="M1" s="25"/>
      <c r="T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H1" s="25"/>
      <c r="AI1" s="25"/>
    </row>
    <row r="2" spans="1:36" x14ac:dyDescent="0.2">
      <c r="A2" t="s">
        <v>1</v>
      </c>
      <c r="B2" t="s">
        <v>2</v>
      </c>
      <c r="C2" s="33" t="str">
        <f>VLOOKUP(D2,Table1[#All],5,0)</f>
        <v>KK/JANM/H/13/6</v>
      </c>
      <c r="D2" t="s">
        <v>15</v>
      </c>
      <c r="E2" t="s">
        <v>8</v>
      </c>
      <c r="F2" s="2">
        <v>43466</v>
      </c>
      <c r="G2" s="3">
        <v>2000</v>
      </c>
      <c r="S2" s="27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</row>
    <row r="3" spans="1:36" x14ac:dyDescent="0.2">
      <c r="A3" t="s">
        <v>23</v>
      </c>
      <c r="B3" t="s">
        <v>2</v>
      </c>
      <c r="C3" s="33" t="str">
        <f>VLOOKUP(D3,Table1[#All],5,0)</f>
        <v>KK/JANM/H/13/104</v>
      </c>
      <c r="D3" t="s">
        <v>58</v>
      </c>
      <c r="E3" t="s">
        <v>25</v>
      </c>
      <c r="F3" s="2">
        <v>43466</v>
      </c>
      <c r="G3" s="3">
        <v>2000</v>
      </c>
      <c r="S3" s="27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36" x14ac:dyDescent="0.2">
      <c r="A4" t="s">
        <v>23</v>
      </c>
      <c r="B4" t="s">
        <v>2</v>
      </c>
      <c r="C4" s="33" t="str">
        <f>VLOOKUP(D4,Table1[#All],5,0)</f>
        <v>KK/JANM/H/13/105</v>
      </c>
      <c r="D4" t="s">
        <v>60</v>
      </c>
      <c r="E4" t="s">
        <v>25</v>
      </c>
      <c r="F4" s="2">
        <v>43466</v>
      </c>
      <c r="G4" s="3">
        <v>2000</v>
      </c>
      <c r="S4" s="27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</row>
    <row r="5" spans="1:36" x14ac:dyDescent="0.2">
      <c r="A5" t="s">
        <v>23</v>
      </c>
      <c r="B5" t="s">
        <v>2</v>
      </c>
      <c r="C5" s="33" t="str">
        <f>VLOOKUP(D5,Table1[#All],5,0)</f>
        <v>KK/JANM/H/13/106</v>
      </c>
      <c r="D5" t="s">
        <v>61</v>
      </c>
      <c r="E5" t="s">
        <v>25</v>
      </c>
      <c r="F5" s="2">
        <v>43466</v>
      </c>
      <c r="G5" s="3">
        <v>2000</v>
      </c>
      <c r="S5" s="27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</row>
    <row r="6" spans="1:36" x14ac:dyDescent="0.2">
      <c r="A6" t="s">
        <v>23</v>
      </c>
      <c r="B6" t="s">
        <v>2</v>
      </c>
      <c r="C6" s="33" t="str">
        <f>VLOOKUP(D6,Table1[#All],5,0)</f>
        <v>KK/JANM/H/13/107</v>
      </c>
      <c r="D6" t="s">
        <v>62</v>
      </c>
      <c r="E6" t="s">
        <v>25</v>
      </c>
      <c r="F6" s="2">
        <v>43466</v>
      </c>
      <c r="G6" s="3">
        <v>2000</v>
      </c>
      <c r="S6" s="2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</row>
    <row r="7" spans="1:36" x14ac:dyDescent="0.2">
      <c r="A7" t="s">
        <v>23</v>
      </c>
      <c r="B7" t="s">
        <v>2</v>
      </c>
      <c r="C7" s="33" t="str">
        <f>VLOOKUP(D7,Table1[#All],5,0)</f>
        <v>KK/JANM/H/13/108</v>
      </c>
      <c r="D7" t="s">
        <v>63</v>
      </c>
      <c r="E7" t="s">
        <v>25</v>
      </c>
      <c r="F7" s="2">
        <v>43466</v>
      </c>
      <c r="G7" s="3">
        <v>2000</v>
      </c>
      <c r="S7" s="27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</row>
    <row r="8" spans="1:36" x14ac:dyDescent="0.2">
      <c r="A8" t="s">
        <v>23</v>
      </c>
      <c r="B8" t="s">
        <v>2</v>
      </c>
      <c r="C8" s="33" t="str">
        <f>VLOOKUP(D8,Table1[#All],5,0)</f>
        <v>KK/JANM/H/13/109</v>
      </c>
      <c r="D8" t="s">
        <v>64</v>
      </c>
      <c r="E8" t="s">
        <v>25</v>
      </c>
      <c r="F8" s="2">
        <v>43466</v>
      </c>
      <c r="G8" s="3">
        <v>2000</v>
      </c>
      <c r="S8" s="27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</row>
    <row r="9" spans="1:36" x14ac:dyDescent="0.2">
      <c r="A9" t="s">
        <v>23</v>
      </c>
      <c r="B9" t="s">
        <v>2</v>
      </c>
      <c r="C9" s="33" t="str">
        <f>VLOOKUP(D9,Table1[#All],5,0)</f>
        <v>KK/JANM/H/13/110</v>
      </c>
      <c r="D9" t="s">
        <v>65</v>
      </c>
      <c r="E9" t="s">
        <v>25</v>
      </c>
      <c r="F9" s="2">
        <v>43466</v>
      </c>
      <c r="G9" s="3">
        <v>2000</v>
      </c>
      <c r="S9" s="27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</row>
    <row r="10" spans="1:36" x14ac:dyDescent="0.2">
      <c r="A10" t="s">
        <v>23</v>
      </c>
      <c r="B10" t="s">
        <v>2</v>
      </c>
      <c r="C10" s="33" t="str">
        <f>VLOOKUP(D10,Table1[#All],5,0)</f>
        <v>KK/JANM/H/13/111</v>
      </c>
      <c r="D10" t="s">
        <v>66</v>
      </c>
      <c r="E10" t="s">
        <v>25</v>
      </c>
      <c r="F10" s="2">
        <v>43466</v>
      </c>
      <c r="G10" s="3">
        <v>2000</v>
      </c>
      <c r="S10" s="27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</row>
    <row r="11" spans="1:36" x14ac:dyDescent="0.2">
      <c r="A11" t="s">
        <v>23</v>
      </c>
      <c r="B11" t="s">
        <v>2</v>
      </c>
      <c r="C11" s="33" t="str">
        <f>VLOOKUP(D11,Table1[#All],5,0)</f>
        <v>KK/JANM/H/13/112</v>
      </c>
      <c r="D11" t="s">
        <v>67</v>
      </c>
      <c r="E11" t="s">
        <v>25</v>
      </c>
      <c r="F11" s="2">
        <v>43466</v>
      </c>
      <c r="G11" s="3">
        <v>2000</v>
      </c>
      <c r="S11" s="27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</row>
    <row r="12" spans="1:36" x14ac:dyDescent="0.2">
      <c r="A12" t="s">
        <v>23</v>
      </c>
      <c r="B12" t="s">
        <v>2</v>
      </c>
      <c r="C12" s="33" t="str">
        <f>VLOOKUP(D12,Table1[#All],5,0)</f>
        <v>KK/JANM/H/13/113</v>
      </c>
      <c r="D12" t="s">
        <v>68</v>
      </c>
      <c r="E12" t="s">
        <v>25</v>
      </c>
      <c r="F12" s="2">
        <v>43466</v>
      </c>
      <c r="G12" s="3">
        <v>2000</v>
      </c>
      <c r="S12" s="27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</row>
    <row r="13" spans="1:36" x14ac:dyDescent="0.2">
      <c r="A13" t="s">
        <v>23</v>
      </c>
      <c r="B13" t="s">
        <v>2</v>
      </c>
      <c r="C13" s="33" t="str">
        <f>VLOOKUP(D13,Table1[#All],5,0)</f>
        <v>KK/JANM/H/13/114</v>
      </c>
      <c r="D13" t="s">
        <v>69</v>
      </c>
      <c r="E13" t="s">
        <v>25</v>
      </c>
      <c r="F13" s="2">
        <v>43466</v>
      </c>
      <c r="G13" s="3">
        <v>2000</v>
      </c>
      <c r="S13" s="27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</row>
    <row r="14" spans="1:36" x14ac:dyDescent="0.2">
      <c r="A14" t="s">
        <v>23</v>
      </c>
      <c r="B14" t="s">
        <v>2</v>
      </c>
      <c r="C14" s="33" t="str">
        <f>VLOOKUP(D14,Table1[#All],5,0)</f>
        <v>KK/JANM/H/13/115</v>
      </c>
      <c r="D14" t="s">
        <v>70</v>
      </c>
      <c r="E14" t="s">
        <v>25</v>
      </c>
      <c r="F14" s="2">
        <v>43466</v>
      </c>
      <c r="G14" s="3">
        <v>2000</v>
      </c>
      <c r="S14" s="27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</row>
    <row r="15" spans="1:36" x14ac:dyDescent="0.2">
      <c r="A15" t="s">
        <v>23</v>
      </c>
      <c r="B15" t="s">
        <v>2</v>
      </c>
      <c r="C15" s="33" t="str">
        <f>VLOOKUP(D15,Table1[#All],5,0)</f>
        <v>KK/JANM/H/13/116</v>
      </c>
      <c r="D15" t="s">
        <v>71</v>
      </c>
      <c r="E15" t="s">
        <v>25</v>
      </c>
      <c r="F15" s="2">
        <v>43466</v>
      </c>
      <c r="G15" s="3">
        <v>2000</v>
      </c>
      <c r="S15" s="27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</row>
    <row r="16" spans="1:36" x14ac:dyDescent="0.2">
      <c r="A16" t="s">
        <v>23</v>
      </c>
      <c r="B16" t="s">
        <v>2</v>
      </c>
      <c r="C16" s="33" t="str">
        <f>VLOOKUP(D16,Table1[#All],5,0)</f>
        <v>KK/JANM/H/13/117</v>
      </c>
      <c r="D16" t="s">
        <v>72</v>
      </c>
      <c r="E16" t="s">
        <v>25</v>
      </c>
      <c r="F16" s="2">
        <v>43466</v>
      </c>
      <c r="G16" s="3">
        <v>2000</v>
      </c>
      <c r="S16" s="27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</row>
    <row r="17" spans="1:36" x14ac:dyDescent="0.2">
      <c r="A17" t="s">
        <v>23</v>
      </c>
      <c r="B17" t="s">
        <v>2</v>
      </c>
      <c r="C17" s="33" t="str">
        <f>VLOOKUP(D17,Table1[#All],5,0)</f>
        <v>KK/JANM/H/13/118</v>
      </c>
      <c r="D17" t="s">
        <v>73</v>
      </c>
      <c r="E17" t="s">
        <v>25</v>
      </c>
      <c r="F17" s="2">
        <v>43466</v>
      </c>
      <c r="G17" s="3">
        <v>2000</v>
      </c>
      <c r="S17" s="27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x14ac:dyDescent="0.2">
      <c r="A18" t="s">
        <v>23</v>
      </c>
      <c r="B18" t="s">
        <v>2</v>
      </c>
      <c r="C18" s="33" t="str">
        <f>VLOOKUP(D18,Table1[#All],5,0)</f>
        <v>KK/JANM/H/13/119</v>
      </c>
      <c r="D18" t="s">
        <v>74</v>
      </c>
      <c r="E18" t="s">
        <v>25</v>
      </c>
      <c r="F18" s="2">
        <v>43466</v>
      </c>
      <c r="G18" s="3">
        <v>2000</v>
      </c>
      <c r="S18" s="27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x14ac:dyDescent="0.2">
      <c r="A19" t="s">
        <v>23</v>
      </c>
      <c r="B19" t="s">
        <v>2</v>
      </c>
      <c r="C19" s="33" t="str">
        <f>VLOOKUP(D19,Table1[#All],5,0)</f>
        <v>KK/JANM/H/13/120</v>
      </c>
      <c r="D19" t="s">
        <v>75</v>
      </c>
      <c r="E19" t="s">
        <v>25</v>
      </c>
      <c r="F19" s="2">
        <v>43466</v>
      </c>
      <c r="G19" s="3">
        <v>2000</v>
      </c>
      <c r="S19" s="27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x14ac:dyDescent="0.2">
      <c r="A20" t="s">
        <v>23</v>
      </c>
      <c r="B20" t="s">
        <v>2</v>
      </c>
      <c r="C20" s="33" t="str">
        <f>VLOOKUP(D20,Table1[#All],5,0)</f>
        <v>KK/JANM/H/13/121</v>
      </c>
      <c r="D20" t="s">
        <v>76</v>
      </c>
      <c r="E20" t="s">
        <v>25</v>
      </c>
      <c r="F20" s="2">
        <v>43466</v>
      </c>
      <c r="G20" s="3">
        <v>2000</v>
      </c>
      <c r="S20" s="27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x14ac:dyDescent="0.2">
      <c r="A21" t="s">
        <v>23</v>
      </c>
      <c r="B21" t="s">
        <v>2</v>
      </c>
      <c r="C21" s="33" t="str">
        <f>VLOOKUP(D21,Table1[#All],5,0)</f>
        <v>KK/JANM/H/13/122</v>
      </c>
      <c r="D21" t="s">
        <v>77</v>
      </c>
      <c r="E21" t="s">
        <v>25</v>
      </c>
      <c r="F21" s="2">
        <v>43466</v>
      </c>
      <c r="G21" s="3">
        <v>2000</v>
      </c>
      <c r="S21" s="27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x14ac:dyDescent="0.2">
      <c r="A22" t="s">
        <v>23</v>
      </c>
      <c r="B22" t="s">
        <v>2</v>
      </c>
      <c r="C22" s="33" t="str">
        <f>VLOOKUP(D22,Table1[#All],5,0)</f>
        <v>KK/JANM/H/13/123</v>
      </c>
      <c r="D22" t="s">
        <v>78</v>
      </c>
      <c r="E22" t="s">
        <v>25</v>
      </c>
      <c r="F22" s="2">
        <v>43466</v>
      </c>
      <c r="G22" s="3">
        <v>2000</v>
      </c>
      <c r="S22" s="27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x14ac:dyDescent="0.2">
      <c r="A23" t="s">
        <v>23</v>
      </c>
      <c r="B23" t="s">
        <v>2</v>
      </c>
      <c r="C23" s="33" t="str">
        <f>VLOOKUP(D23,Table1[#All],5,0)</f>
        <v>KK/JANM/H/13/124</v>
      </c>
      <c r="D23" t="s">
        <v>79</v>
      </c>
      <c r="E23" t="s">
        <v>25</v>
      </c>
      <c r="F23" s="2">
        <v>43466</v>
      </c>
      <c r="G23" s="3">
        <v>2000</v>
      </c>
      <c r="S23" s="27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x14ac:dyDescent="0.2">
      <c r="A24" t="s">
        <v>23</v>
      </c>
      <c r="B24" t="s">
        <v>2</v>
      </c>
      <c r="C24" s="33" t="str">
        <f>VLOOKUP(D24,Table1[#All],5,0)</f>
        <v>KK/JANM/H/13/125</v>
      </c>
      <c r="D24" t="s">
        <v>80</v>
      </c>
      <c r="E24" t="s">
        <v>25</v>
      </c>
      <c r="F24" s="2">
        <v>43466</v>
      </c>
      <c r="G24" s="3">
        <v>2000</v>
      </c>
      <c r="S24" s="27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x14ac:dyDescent="0.2">
      <c r="A25" t="s">
        <v>23</v>
      </c>
      <c r="B25" t="s">
        <v>2</v>
      </c>
      <c r="C25" s="33" t="str">
        <f>VLOOKUP(D25,Table1[#All],5,0)</f>
        <v>KK/JANM/H/13/126</v>
      </c>
      <c r="D25" t="s">
        <v>81</v>
      </c>
      <c r="E25" t="s">
        <v>25</v>
      </c>
      <c r="F25" s="2">
        <v>43466</v>
      </c>
      <c r="G25" s="3">
        <v>2000</v>
      </c>
      <c r="S25" s="27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x14ac:dyDescent="0.2">
      <c r="A26" t="s">
        <v>23</v>
      </c>
      <c r="B26" t="s">
        <v>2</v>
      </c>
      <c r="C26" s="33" t="str">
        <f>VLOOKUP(D26,Table1[#All],5,0)</f>
        <v>KK/JANM/H/13/127</v>
      </c>
      <c r="D26" t="s">
        <v>82</v>
      </c>
      <c r="E26" t="s">
        <v>25</v>
      </c>
      <c r="F26" s="2">
        <v>43466</v>
      </c>
      <c r="G26" s="3">
        <v>2000</v>
      </c>
      <c r="S26" s="27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x14ac:dyDescent="0.2">
      <c r="A27" t="s">
        <v>23</v>
      </c>
      <c r="B27" t="s">
        <v>2</v>
      </c>
      <c r="C27" s="33" t="str">
        <f>VLOOKUP(D27,Table1[#All],5,0)</f>
        <v>KK/JANM/H/13/128</v>
      </c>
      <c r="D27" t="s">
        <v>83</v>
      </c>
      <c r="E27" t="s">
        <v>25</v>
      </c>
      <c r="F27" s="2">
        <v>43466</v>
      </c>
      <c r="G27" s="3">
        <v>2000</v>
      </c>
      <c r="S27" s="27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x14ac:dyDescent="0.2">
      <c r="A28" t="s">
        <v>23</v>
      </c>
      <c r="B28" t="s">
        <v>2</v>
      </c>
      <c r="C28" s="33" t="str">
        <f>VLOOKUP(D28,Table1[#All],5,0)</f>
        <v>KK/JANM/H/13/129</v>
      </c>
      <c r="D28" t="s">
        <v>84</v>
      </c>
      <c r="E28" t="s">
        <v>25</v>
      </c>
      <c r="F28" s="2">
        <v>43466</v>
      </c>
      <c r="G28" s="3">
        <v>2000</v>
      </c>
      <c r="S28" s="27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x14ac:dyDescent="0.2">
      <c r="A29" t="s">
        <v>23</v>
      </c>
      <c r="B29" t="s">
        <v>2</v>
      </c>
      <c r="C29" s="33" t="str">
        <f>VLOOKUP(D29,Table1[#All],5,0)</f>
        <v>KK/JANM/H/13/130</v>
      </c>
      <c r="D29" t="s">
        <v>85</v>
      </c>
      <c r="E29" t="s">
        <v>25</v>
      </c>
      <c r="F29" s="2">
        <v>43466</v>
      </c>
      <c r="G29" s="3">
        <v>2000</v>
      </c>
      <c r="S29" s="27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x14ac:dyDescent="0.2">
      <c r="A30" t="s">
        <v>23</v>
      </c>
      <c r="B30" t="s">
        <v>2</v>
      </c>
      <c r="C30" s="33" t="str">
        <f>VLOOKUP(D30,Table1[#All],5,0)</f>
        <v>KK/JANM/H/13/131</v>
      </c>
      <c r="D30" t="s">
        <v>86</v>
      </c>
      <c r="E30" t="s">
        <v>25</v>
      </c>
      <c r="F30" s="2">
        <v>43466</v>
      </c>
      <c r="G30" s="3">
        <v>2000</v>
      </c>
      <c r="S30" s="27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x14ac:dyDescent="0.2">
      <c r="A31" t="s">
        <v>23</v>
      </c>
      <c r="B31" t="s">
        <v>2</v>
      </c>
      <c r="C31" s="33" t="str">
        <f>VLOOKUP(D31,Table1[#All],5,0)</f>
        <v>KK/JANM/H/13/132</v>
      </c>
      <c r="D31" t="s">
        <v>87</v>
      </c>
      <c r="E31" t="s">
        <v>25</v>
      </c>
      <c r="F31" s="2">
        <v>43466</v>
      </c>
      <c r="G31" s="3">
        <v>2000</v>
      </c>
      <c r="S31" s="27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x14ac:dyDescent="0.2">
      <c r="A32" t="s">
        <v>23</v>
      </c>
      <c r="B32" t="s">
        <v>2</v>
      </c>
      <c r="C32" s="33" t="str">
        <f>VLOOKUP(D32,Table1[#All],5,0)</f>
        <v>KK/JANM/H/13/133</v>
      </c>
      <c r="D32" t="s">
        <v>88</v>
      </c>
      <c r="E32" t="s">
        <v>25</v>
      </c>
      <c r="F32" s="2">
        <v>43466</v>
      </c>
      <c r="G32" s="3">
        <v>2000</v>
      </c>
      <c r="S32" s="27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x14ac:dyDescent="0.2">
      <c r="A33" t="s">
        <v>23</v>
      </c>
      <c r="B33" t="s">
        <v>2</v>
      </c>
      <c r="C33" s="33" t="str">
        <f>VLOOKUP(D33,Table1[#All],5,0)</f>
        <v>KK/JANM/H/13/134</v>
      </c>
      <c r="D33" t="s">
        <v>89</v>
      </c>
      <c r="E33" t="s">
        <v>25</v>
      </c>
      <c r="F33" s="2">
        <v>43466</v>
      </c>
      <c r="G33" s="3">
        <v>2000</v>
      </c>
      <c r="S33" s="27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x14ac:dyDescent="0.2">
      <c r="A34" t="s">
        <v>23</v>
      </c>
      <c r="B34" t="s">
        <v>2</v>
      </c>
      <c r="C34" s="33" t="str">
        <f>VLOOKUP(D34,Table1[#All],5,0)</f>
        <v>KK/JANM/H/13/162</v>
      </c>
      <c r="D34" t="s">
        <v>90</v>
      </c>
      <c r="E34" t="s">
        <v>25</v>
      </c>
      <c r="F34" s="2">
        <v>43466</v>
      </c>
      <c r="G34" s="3">
        <v>2000</v>
      </c>
      <c r="S34" s="27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x14ac:dyDescent="0.2">
      <c r="A35" t="s">
        <v>23</v>
      </c>
      <c r="B35" t="s">
        <v>2</v>
      </c>
      <c r="C35" s="33" t="str">
        <f>VLOOKUP(D35,Table1[#All],5,0)</f>
        <v>KK/JANM/H/13/163</v>
      </c>
      <c r="D35" t="s">
        <v>91</v>
      </c>
      <c r="E35" t="s">
        <v>25</v>
      </c>
      <c r="F35" s="2">
        <v>43466</v>
      </c>
      <c r="G35" s="3">
        <v>2000</v>
      </c>
      <c r="S35" s="27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x14ac:dyDescent="0.2">
      <c r="A36" t="s">
        <v>23</v>
      </c>
      <c r="B36" t="s">
        <v>2</v>
      </c>
      <c r="C36" s="33" t="str">
        <f>VLOOKUP(D36,Table1[#All],5,0)</f>
        <v>KK/JANM/H/08/251</v>
      </c>
      <c r="D36" t="s">
        <v>148</v>
      </c>
      <c r="E36" t="s">
        <v>25</v>
      </c>
      <c r="F36" s="2">
        <v>43466</v>
      </c>
      <c r="G36" s="3">
        <v>2250</v>
      </c>
      <c r="S36" s="27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x14ac:dyDescent="0.2">
      <c r="A37" t="s">
        <v>23</v>
      </c>
      <c r="B37" t="s">
        <v>2</v>
      </c>
      <c r="C37" s="33" t="str">
        <f>VLOOKUP(D37,Table1[#All],5,0)</f>
        <v>KK/JANM/H/08/318</v>
      </c>
      <c r="D37" t="s">
        <v>151</v>
      </c>
      <c r="E37" t="s">
        <v>25</v>
      </c>
      <c r="F37" s="2">
        <v>43466</v>
      </c>
      <c r="G37" s="3">
        <v>2250</v>
      </c>
      <c r="S37" s="27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x14ac:dyDescent="0.2">
      <c r="A38" t="s">
        <v>23</v>
      </c>
      <c r="B38" t="s">
        <v>2</v>
      </c>
      <c r="C38" s="33" t="str">
        <f>VLOOKUP(D38,Table1[#All],5,0)</f>
        <v>KK/JANM/H/08/96</v>
      </c>
      <c r="D38" t="s">
        <v>152</v>
      </c>
      <c r="E38" t="s">
        <v>25</v>
      </c>
      <c r="F38" s="2">
        <v>43466</v>
      </c>
      <c r="G38" s="3">
        <v>2250</v>
      </c>
      <c r="S38" s="27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x14ac:dyDescent="0.2">
      <c r="A39" t="s">
        <v>185</v>
      </c>
      <c r="B39" t="s">
        <v>2</v>
      </c>
      <c r="C39" s="33" t="str">
        <f>VLOOKUP(D39,Table1[#All],5,0)</f>
        <v>KK/JANM/H/12/8</v>
      </c>
      <c r="D39" t="s">
        <v>186</v>
      </c>
      <c r="E39" t="s">
        <v>187</v>
      </c>
      <c r="F39" s="2">
        <v>43466</v>
      </c>
      <c r="G39" s="3">
        <v>2299</v>
      </c>
      <c r="S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x14ac:dyDescent="0.2">
      <c r="A40" t="s">
        <v>23</v>
      </c>
      <c r="B40" t="s">
        <v>2</v>
      </c>
      <c r="C40" s="33" t="str">
        <f>VLOOKUP(D40,Table1[#All],5,0)</f>
        <v>KK/JANM/H/06/287</v>
      </c>
      <c r="D40" t="s">
        <v>133</v>
      </c>
      <c r="E40" t="s">
        <v>25</v>
      </c>
      <c r="F40" s="2">
        <v>43466</v>
      </c>
      <c r="G40" s="3">
        <v>2300</v>
      </c>
      <c r="S40" s="27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</row>
    <row r="41" spans="1:36" x14ac:dyDescent="0.2">
      <c r="A41" t="s">
        <v>23</v>
      </c>
      <c r="B41" t="s">
        <v>2</v>
      </c>
      <c r="C41" s="33" t="str">
        <f>VLOOKUP(D41,Table1[#All],5,0)</f>
        <v>KK/JANM/H/09/207</v>
      </c>
      <c r="D41" t="s">
        <v>153</v>
      </c>
      <c r="E41" t="s">
        <v>25</v>
      </c>
      <c r="F41" s="2">
        <v>43466</v>
      </c>
      <c r="G41" s="3">
        <v>2300</v>
      </c>
      <c r="S41" s="27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</row>
    <row r="42" spans="1:36" x14ac:dyDescent="0.2">
      <c r="A42" t="s">
        <v>23</v>
      </c>
      <c r="B42" t="s">
        <v>2</v>
      </c>
      <c r="C42" s="33" t="str">
        <f>VLOOKUP(D42,Table1[#All],5,0)</f>
        <v>KK/JANM/H/09/345</v>
      </c>
      <c r="D42" t="s">
        <v>159</v>
      </c>
      <c r="E42" t="s">
        <v>25</v>
      </c>
      <c r="F42" s="2">
        <v>43466</v>
      </c>
      <c r="G42" s="3">
        <v>2300</v>
      </c>
      <c r="S42" s="27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</row>
    <row r="43" spans="1:36" x14ac:dyDescent="0.2">
      <c r="A43" t="s">
        <v>23</v>
      </c>
      <c r="B43" t="s">
        <v>2</v>
      </c>
      <c r="C43" s="33" t="str">
        <f>VLOOKUP(D43,Table1[#All],5,0)</f>
        <v>KK/JANM/H/09/373</v>
      </c>
      <c r="D43" t="s">
        <v>162</v>
      </c>
      <c r="E43" t="s">
        <v>25</v>
      </c>
      <c r="F43" s="2">
        <v>43466</v>
      </c>
      <c r="G43" s="3">
        <v>2300</v>
      </c>
      <c r="S43" s="27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</row>
    <row r="44" spans="1:36" x14ac:dyDescent="0.2">
      <c r="A44" t="s">
        <v>23</v>
      </c>
      <c r="B44" t="s">
        <v>2</v>
      </c>
      <c r="C44" s="33" t="str">
        <f>VLOOKUP(D44,Table1[#All],5,0)</f>
        <v>KK/JANM/H/14/225</v>
      </c>
      <c r="D44" t="s">
        <v>97</v>
      </c>
      <c r="E44" t="s">
        <v>25</v>
      </c>
      <c r="F44" s="2">
        <v>43466</v>
      </c>
      <c r="G44" s="3">
        <v>2330</v>
      </c>
      <c r="S44" s="27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</row>
    <row r="45" spans="1:36" x14ac:dyDescent="0.2">
      <c r="A45" t="s">
        <v>23</v>
      </c>
      <c r="B45" t="s">
        <v>2</v>
      </c>
      <c r="C45" s="33" t="str">
        <f>VLOOKUP(D45,Table1[#All],5,0)</f>
        <v>KK/JANM/H/14/226</v>
      </c>
      <c r="D45" t="s">
        <v>98</v>
      </c>
      <c r="E45" t="s">
        <v>25</v>
      </c>
      <c r="F45" s="2">
        <v>43466</v>
      </c>
      <c r="G45" s="3">
        <v>2330</v>
      </c>
      <c r="S45" s="27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</row>
    <row r="46" spans="1:36" x14ac:dyDescent="0.2">
      <c r="A46" t="s">
        <v>23</v>
      </c>
      <c r="B46" t="s">
        <v>2</v>
      </c>
      <c r="C46" s="33" t="str">
        <f>VLOOKUP(D46,Table1[#All],5,0)</f>
        <v>KK/JANM/H/14/227</v>
      </c>
      <c r="D46" t="s">
        <v>99</v>
      </c>
      <c r="E46" t="s">
        <v>25</v>
      </c>
      <c r="F46" s="2">
        <v>43466</v>
      </c>
      <c r="G46" s="3">
        <v>2330</v>
      </c>
      <c r="S46" s="27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</row>
    <row r="47" spans="1:36" x14ac:dyDescent="0.2">
      <c r="A47" t="s">
        <v>23</v>
      </c>
      <c r="B47" t="s">
        <v>2</v>
      </c>
      <c r="C47" s="33" t="str">
        <f>VLOOKUP(D47,Table1[#All],5,0)</f>
        <v>KK/JANM/H/14/228</v>
      </c>
      <c r="D47" t="s">
        <v>100</v>
      </c>
      <c r="E47" t="s">
        <v>25</v>
      </c>
      <c r="F47" s="2">
        <v>43466</v>
      </c>
      <c r="G47" s="3">
        <v>2330</v>
      </c>
      <c r="S47" s="27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</row>
    <row r="48" spans="1:36" x14ac:dyDescent="0.2">
      <c r="A48" t="s">
        <v>23</v>
      </c>
      <c r="B48" t="s">
        <v>2</v>
      </c>
      <c r="C48" s="33" t="str">
        <f>VLOOKUP(D48,Table1[#All],5,0)</f>
        <v>KK/JANM/H/14/229</v>
      </c>
      <c r="D48" t="s">
        <v>101</v>
      </c>
      <c r="E48" t="s">
        <v>25</v>
      </c>
      <c r="F48" s="2">
        <v>43466</v>
      </c>
      <c r="G48" s="3">
        <v>2330</v>
      </c>
      <c r="S48" s="27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</row>
    <row r="49" spans="1:36" x14ac:dyDescent="0.2">
      <c r="A49" t="s">
        <v>23</v>
      </c>
      <c r="B49" t="s">
        <v>2</v>
      </c>
      <c r="C49" s="33" t="str">
        <f>VLOOKUP(D49,Table1[#All],5,0)</f>
        <v>KK/JANM/H/14/230</v>
      </c>
      <c r="D49" t="s">
        <v>102</v>
      </c>
      <c r="E49" t="s">
        <v>25</v>
      </c>
      <c r="F49" s="2">
        <v>43466</v>
      </c>
      <c r="G49" s="3">
        <v>2330</v>
      </c>
      <c r="S49" s="27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</row>
    <row r="50" spans="1:36" x14ac:dyDescent="0.2">
      <c r="A50" t="s">
        <v>23</v>
      </c>
      <c r="B50" t="s">
        <v>2</v>
      </c>
      <c r="C50" s="33" t="str">
        <f>VLOOKUP(D50,Table1[#All],5,0)</f>
        <v>KK/JANM/H/14/231</v>
      </c>
      <c r="D50" t="s">
        <v>103</v>
      </c>
      <c r="E50" t="s">
        <v>25</v>
      </c>
      <c r="F50" s="2">
        <v>43466</v>
      </c>
      <c r="G50" s="3">
        <v>2330</v>
      </c>
      <c r="S50" s="27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</row>
    <row r="51" spans="1:36" x14ac:dyDescent="0.2">
      <c r="A51" t="s">
        <v>23</v>
      </c>
      <c r="B51" t="s">
        <v>2</v>
      </c>
      <c r="C51" s="33" t="str">
        <f>VLOOKUP(D51,Table1[#All],5,0)</f>
        <v>KK/JANM/H/14/232</v>
      </c>
      <c r="D51" t="s">
        <v>104</v>
      </c>
      <c r="E51" t="s">
        <v>25</v>
      </c>
      <c r="F51" s="2">
        <v>43466</v>
      </c>
      <c r="G51" s="3">
        <v>2330</v>
      </c>
      <c r="S51" s="27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</row>
    <row r="52" spans="1:36" x14ac:dyDescent="0.2">
      <c r="A52" t="s">
        <v>23</v>
      </c>
      <c r="B52" t="s">
        <v>2</v>
      </c>
      <c r="C52" s="33" t="str">
        <f>VLOOKUP(D52,Table1[#All],5,0)</f>
        <v>KK/JANM/H/14/233</v>
      </c>
      <c r="D52" t="s">
        <v>105</v>
      </c>
      <c r="E52" t="s">
        <v>25</v>
      </c>
      <c r="F52" s="2">
        <v>43466</v>
      </c>
      <c r="G52" s="3">
        <v>2330</v>
      </c>
      <c r="S52" s="27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</row>
    <row r="53" spans="1:36" x14ac:dyDescent="0.2">
      <c r="A53" t="s">
        <v>23</v>
      </c>
      <c r="B53" t="s">
        <v>2</v>
      </c>
      <c r="C53" s="33" t="str">
        <f>VLOOKUP(D53,Table1[#All],5,0)</f>
        <v>KK/JANM/H/14/234</v>
      </c>
      <c r="D53" t="s">
        <v>106</v>
      </c>
      <c r="E53" t="s">
        <v>25</v>
      </c>
      <c r="F53" s="2">
        <v>43466</v>
      </c>
      <c r="G53" s="3">
        <v>2330</v>
      </c>
      <c r="S53" s="27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</row>
    <row r="54" spans="1:36" x14ac:dyDescent="0.2">
      <c r="A54" t="s">
        <v>23</v>
      </c>
      <c r="B54" t="s">
        <v>2</v>
      </c>
      <c r="C54" s="33" t="str">
        <f>VLOOKUP(D54,Table1[#All],5,0)</f>
        <v>KK/JANM/H/14/235</v>
      </c>
      <c r="D54" t="s">
        <v>107</v>
      </c>
      <c r="E54" t="s">
        <v>25</v>
      </c>
      <c r="F54" s="2">
        <v>43466</v>
      </c>
      <c r="G54" s="3">
        <v>2330</v>
      </c>
      <c r="S54" s="27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</row>
    <row r="55" spans="1:36" x14ac:dyDescent="0.2">
      <c r="A55" t="s">
        <v>23</v>
      </c>
      <c r="B55" t="s">
        <v>2</v>
      </c>
      <c r="C55" s="33" t="str">
        <f>VLOOKUP(D55,Table1[#All],5,0)</f>
        <v>KK/JANM/H/14/236</v>
      </c>
      <c r="D55" t="s">
        <v>108</v>
      </c>
      <c r="E55" t="s">
        <v>25</v>
      </c>
      <c r="F55" s="2">
        <v>43466</v>
      </c>
      <c r="G55" s="3">
        <v>2330</v>
      </c>
      <c r="S55" s="27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</row>
    <row r="56" spans="1:36" x14ac:dyDescent="0.2">
      <c r="A56" t="s">
        <v>23</v>
      </c>
      <c r="B56" t="s">
        <v>2</v>
      </c>
      <c r="C56" s="33" t="str">
        <f>VLOOKUP(D56,Table1[#All],5,0)</f>
        <v>KK/JANM/H/14/237</v>
      </c>
      <c r="D56" t="s">
        <v>109</v>
      </c>
      <c r="E56" t="s">
        <v>25</v>
      </c>
      <c r="F56" s="2">
        <v>43466</v>
      </c>
      <c r="G56" s="3">
        <v>2330</v>
      </c>
      <c r="S56" s="27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</row>
    <row r="57" spans="1:36" x14ac:dyDescent="0.2">
      <c r="A57" t="s">
        <v>23</v>
      </c>
      <c r="B57" t="s">
        <v>2</v>
      </c>
      <c r="C57" s="33" t="str">
        <f>VLOOKUP(D57,Table1[#All],5,0)</f>
        <v>KK/JANM/H/14/238</v>
      </c>
      <c r="D57" t="s">
        <v>110</v>
      </c>
      <c r="E57" t="s">
        <v>25</v>
      </c>
      <c r="F57" s="2">
        <v>43466</v>
      </c>
      <c r="G57" s="3">
        <v>2330</v>
      </c>
      <c r="S57" s="27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</row>
    <row r="58" spans="1:36" x14ac:dyDescent="0.2">
      <c r="A58" t="s">
        <v>23</v>
      </c>
      <c r="B58" t="s">
        <v>2</v>
      </c>
      <c r="C58" s="33" t="str">
        <f>VLOOKUP(D58,Table1[#All],5,0)</f>
        <v>KK/JANM/H/14/239</v>
      </c>
      <c r="D58" t="s">
        <v>111</v>
      </c>
      <c r="E58" t="s">
        <v>25</v>
      </c>
      <c r="F58" s="2">
        <v>43466</v>
      </c>
      <c r="G58" s="3">
        <v>2330</v>
      </c>
      <c r="S58" s="27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</row>
    <row r="59" spans="1:36" x14ac:dyDescent="0.2">
      <c r="A59" t="s">
        <v>23</v>
      </c>
      <c r="B59" t="s">
        <v>2</v>
      </c>
      <c r="C59" s="33" t="str">
        <f>VLOOKUP(D59,Table1[#All],5,0)</f>
        <v>KK/JANM/H/14/240</v>
      </c>
      <c r="D59" t="s">
        <v>112</v>
      </c>
      <c r="E59" t="s">
        <v>25</v>
      </c>
      <c r="F59" s="2">
        <v>43466</v>
      </c>
      <c r="G59" s="3">
        <v>2330</v>
      </c>
      <c r="S59" s="27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</row>
    <row r="60" spans="1:36" x14ac:dyDescent="0.2">
      <c r="A60" t="s">
        <v>23</v>
      </c>
      <c r="B60" t="s">
        <v>2</v>
      </c>
      <c r="C60" s="33" t="str">
        <f>VLOOKUP(D60,Table1[#All],5,0)</f>
        <v>KK/JANM/H/14/241</v>
      </c>
      <c r="D60" t="s">
        <v>113</v>
      </c>
      <c r="E60" t="s">
        <v>25</v>
      </c>
      <c r="F60" s="2">
        <v>43466</v>
      </c>
      <c r="G60" s="3">
        <v>2330</v>
      </c>
      <c r="S60" s="27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</row>
    <row r="61" spans="1:36" x14ac:dyDescent="0.2">
      <c r="A61" t="s">
        <v>23</v>
      </c>
      <c r="B61" t="s">
        <v>2</v>
      </c>
      <c r="C61" s="33" t="str">
        <f>VLOOKUP(D61,Table1[#All],5,0)</f>
        <v>KK/JANM/H/14/242</v>
      </c>
      <c r="D61" t="s">
        <v>114</v>
      </c>
      <c r="E61" t="s">
        <v>25</v>
      </c>
      <c r="F61" s="2">
        <v>43466</v>
      </c>
      <c r="G61" s="3">
        <v>2330</v>
      </c>
      <c r="S61" s="27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</row>
    <row r="62" spans="1:36" x14ac:dyDescent="0.2">
      <c r="A62" t="s">
        <v>23</v>
      </c>
      <c r="B62" t="s">
        <v>2</v>
      </c>
      <c r="C62" s="33" t="str">
        <f>VLOOKUP(D62,Table1[#All],5,0)</f>
        <v>KK/JANM/H/14/243</v>
      </c>
      <c r="D62" t="s">
        <v>115</v>
      </c>
      <c r="E62" t="s">
        <v>25</v>
      </c>
      <c r="F62" s="2">
        <v>43466</v>
      </c>
      <c r="G62" s="3">
        <v>2330</v>
      </c>
      <c r="S62" s="27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</row>
    <row r="63" spans="1:36" x14ac:dyDescent="0.2">
      <c r="A63" t="s">
        <v>23</v>
      </c>
      <c r="B63" t="s">
        <v>2</v>
      </c>
      <c r="C63" s="33" t="str">
        <f>VLOOKUP(D63,Table1[#All],5,0)</f>
        <v>KK/JANM/H/14/244</v>
      </c>
      <c r="D63" t="s">
        <v>116</v>
      </c>
      <c r="E63" t="s">
        <v>25</v>
      </c>
      <c r="F63" s="2">
        <v>43466</v>
      </c>
      <c r="G63" s="3">
        <v>2330</v>
      </c>
      <c r="S63" s="27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</row>
    <row r="64" spans="1:36" x14ac:dyDescent="0.2">
      <c r="A64" t="s">
        <v>23</v>
      </c>
      <c r="B64" t="s">
        <v>2</v>
      </c>
      <c r="C64" s="33" t="str">
        <f>VLOOKUP(D64,Table1[#All],5,0)</f>
        <v>KK/JANM/H/14/245</v>
      </c>
      <c r="D64" t="s">
        <v>117</v>
      </c>
      <c r="E64" t="s">
        <v>25</v>
      </c>
      <c r="F64" s="2">
        <v>43466</v>
      </c>
      <c r="G64" s="3">
        <v>2330</v>
      </c>
      <c r="S64" s="27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</row>
    <row r="65" spans="1:36" x14ac:dyDescent="0.2">
      <c r="A65" t="s">
        <v>23</v>
      </c>
      <c r="B65" t="s">
        <v>2</v>
      </c>
      <c r="C65" s="33" t="str">
        <f>VLOOKUP(D65,Table1[#All],5,0)</f>
        <v>KK/JANM/H/14/246</v>
      </c>
      <c r="D65" t="s">
        <v>118</v>
      </c>
      <c r="E65" t="s">
        <v>25</v>
      </c>
      <c r="F65" s="2">
        <v>43466</v>
      </c>
      <c r="G65" s="3">
        <v>2330</v>
      </c>
      <c r="S65" s="27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</row>
    <row r="66" spans="1:36" x14ac:dyDescent="0.2">
      <c r="A66" t="s">
        <v>23</v>
      </c>
      <c r="B66" t="s">
        <v>2</v>
      </c>
      <c r="C66" s="33" t="str">
        <f>VLOOKUP(D66,Table1[#All],5,0)</f>
        <v>KK/JANM/H/14/247</v>
      </c>
      <c r="D66" t="s">
        <v>119</v>
      </c>
      <c r="E66" t="s">
        <v>25</v>
      </c>
      <c r="F66" s="2">
        <v>43466</v>
      </c>
      <c r="G66" s="3">
        <v>2330</v>
      </c>
      <c r="S66" s="27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</row>
    <row r="67" spans="1:36" x14ac:dyDescent="0.2">
      <c r="A67" t="s">
        <v>23</v>
      </c>
      <c r="B67" t="s">
        <v>2</v>
      </c>
      <c r="C67" s="33" t="str">
        <f>VLOOKUP(D67,Table1[#All],5,0)</f>
        <v>KK/JANM/H/14/544</v>
      </c>
      <c r="D67" t="s">
        <v>565</v>
      </c>
      <c r="E67" t="s">
        <v>25</v>
      </c>
      <c r="F67" s="2">
        <v>41913</v>
      </c>
      <c r="G67" s="3">
        <v>2330</v>
      </c>
      <c r="S67" s="27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</row>
    <row r="68" spans="1:36" x14ac:dyDescent="0.2">
      <c r="A68" t="s">
        <v>23</v>
      </c>
      <c r="B68" t="s">
        <v>2</v>
      </c>
      <c r="C68" s="33" t="str">
        <f>VLOOKUP(D68,Table1[#All],5,0)</f>
        <v>KK/JANM/H/11/51</v>
      </c>
      <c r="D68" t="s">
        <v>39</v>
      </c>
      <c r="E68" t="s">
        <v>40</v>
      </c>
      <c r="F68" s="2">
        <v>43466</v>
      </c>
      <c r="G68" s="3">
        <v>2370</v>
      </c>
      <c r="S68" s="27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</row>
    <row r="69" spans="1:36" x14ac:dyDescent="0.2">
      <c r="A69" t="s">
        <v>23</v>
      </c>
      <c r="B69" t="s">
        <v>2</v>
      </c>
      <c r="C69" s="33" t="str">
        <f>VLOOKUP(D69,Table1[#All],5,0)</f>
        <v>KK/JANM/H/12/38</v>
      </c>
      <c r="D69" t="s">
        <v>49</v>
      </c>
      <c r="E69" t="s">
        <v>50</v>
      </c>
      <c r="F69" s="2">
        <v>43466</v>
      </c>
      <c r="G69" s="3">
        <v>2400</v>
      </c>
      <c r="S69" s="27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</row>
    <row r="70" spans="1:36" x14ac:dyDescent="0.2">
      <c r="A70" t="s">
        <v>23</v>
      </c>
      <c r="B70" t="s">
        <v>2</v>
      </c>
      <c r="C70" s="33" t="str">
        <f>VLOOKUP(D70,Table1[#All],5,0)</f>
        <v>KK/JANM/H/12/40</v>
      </c>
      <c r="D70" t="s">
        <v>52</v>
      </c>
      <c r="E70" t="s">
        <v>50</v>
      </c>
      <c r="F70" s="2">
        <v>43466</v>
      </c>
      <c r="G70" s="3">
        <v>2400</v>
      </c>
      <c r="S70" s="27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</row>
    <row r="71" spans="1:36" x14ac:dyDescent="0.2">
      <c r="A71" t="s">
        <v>23</v>
      </c>
      <c r="B71" t="s">
        <v>2</v>
      </c>
      <c r="C71" s="33" t="str">
        <f>VLOOKUP(D71,Table1[#All],5,0)</f>
        <v>KK/JANM/H/12/41</v>
      </c>
      <c r="D71" t="s">
        <v>53</v>
      </c>
      <c r="E71" t="s">
        <v>50</v>
      </c>
      <c r="F71" s="2">
        <v>43466</v>
      </c>
      <c r="G71" s="3">
        <v>2400</v>
      </c>
      <c r="S71" s="27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</row>
    <row r="72" spans="1:36" x14ac:dyDescent="0.2">
      <c r="A72" t="s">
        <v>23</v>
      </c>
      <c r="B72" t="s">
        <v>2</v>
      </c>
      <c r="C72" s="33" t="str">
        <f>VLOOKUP(D72,Table1[#All],5,0)</f>
        <v>KK/JANM/H/12/203</v>
      </c>
      <c r="D72" t="s">
        <v>44</v>
      </c>
      <c r="E72" t="s">
        <v>45</v>
      </c>
      <c r="F72" s="2">
        <v>43466</v>
      </c>
      <c r="G72" s="3">
        <v>2464</v>
      </c>
      <c r="S72" s="27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</row>
    <row r="73" spans="1:36" x14ac:dyDescent="0.2">
      <c r="A73" t="s">
        <v>23</v>
      </c>
      <c r="B73" t="s">
        <v>2</v>
      </c>
      <c r="C73" s="33" t="str">
        <f>VLOOKUP(D73,Table1[#All],5,0)</f>
        <v>KK/JANM/H/06/295</v>
      </c>
      <c r="D73" t="s">
        <v>137</v>
      </c>
      <c r="E73" t="s">
        <v>25</v>
      </c>
      <c r="F73" s="2">
        <v>43466</v>
      </c>
      <c r="G73" s="3">
        <v>2500</v>
      </c>
      <c r="S73" s="27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</row>
    <row r="74" spans="1:36" x14ac:dyDescent="0.2">
      <c r="A74" t="s">
        <v>23</v>
      </c>
      <c r="B74" t="s">
        <v>2</v>
      </c>
      <c r="C74" s="33" t="str">
        <f>VLOOKUP(D74,Table1[#All],5,0)</f>
        <v>KK/JANM/H/08/309</v>
      </c>
      <c r="D74" t="s">
        <v>149</v>
      </c>
      <c r="E74" t="s">
        <v>25</v>
      </c>
      <c r="F74" s="2">
        <v>43466</v>
      </c>
      <c r="G74" s="3">
        <v>2500</v>
      </c>
      <c r="S74" s="27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</row>
    <row r="75" spans="1:36" x14ac:dyDescent="0.2">
      <c r="A75" t="s">
        <v>165</v>
      </c>
      <c r="B75" t="s">
        <v>2</v>
      </c>
      <c r="C75" s="33" t="str">
        <f>VLOOKUP(D75,Table1[#All],5,0)</f>
        <v>KK/JANM/H/12/48</v>
      </c>
      <c r="D75" t="s">
        <v>174</v>
      </c>
      <c r="E75" t="s">
        <v>175</v>
      </c>
      <c r="F75" s="2">
        <v>43466</v>
      </c>
      <c r="G75" s="3">
        <v>2640</v>
      </c>
      <c r="S75" s="27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</row>
    <row r="76" spans="1:36" x14ac:dyDescent="0.2">
      <c r="A76" t="s">
        <v>23</v>
      </c>
      <c r="B76" t="s">
        <v>2</v>
      </c>
      <c r="C76" s="33" t="str">
        <f>VLOOKUP(D76,Table1[#All],5,0)</f>
        <v>KK/JANM/H/14/211</v>
      </c>
      <c r="D76" t="s">
        <v>96</v>
      </c>
      <c r="E76" t="s">
        <v>45</v>
      </c>
      <c r="F76" s="2">
        <v>43466</v>
      </c>
      <c r="G76" s="3">
        <v>2730</v>
      </c>
      <c r="S76" s="27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</row>
    <row r="77" spans="1:36" x14ac:dyDescent="0.2">
      <c r="A77" t="s">
        <v>23</v>
      </c>
      <c r="B77" t="s">
        <v>2</v>
      </c>
      <c r="C77" s="33" t="str">
        <f>VLOOKUP(D77,Table1[#All],5,0)</f>
        <v>KK/JANM/H/10/379</v>
      </c>
      <c r="D77" t="s">
        <v>24</v>
      </c>
      <c r="E77" t="s">
        <v>25</v>
      </c>
      <c r="F77" s="2">
        <v>43466</v>
      </c>
      <c r="G77" s="3">
        <v>2855</v>
      </c>
      <c r="S77" s="27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</row>
    <row r="78" spans="1:36" x14ac:dyDescent="0.2">
      <c r="A78" t="s">
        <v>23</v>
      </c>
      <c r="B78" t="s">
        <v>2</v>
      </c>
      <c r="C78" s="33" t="str">
        <f>VLOOKUP(D78,Table1[#All],5,0)</f>
        <v>KK/JANM/H/10/402</v>
      </c>
      <c r="D78" t="s">
        <v>30</v>
      </c>
      <c r="E78" t="s">
        <v>25</v>
      </c>
      <c r="F78" s="2">
        <v>43466</v>
      </c>
      <c r="G78" s="3">
        <v>2855</v>
      </c>
      <c r="S78" s="27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</row>
    <row r="79" spans="1:36" x14ac:dyDescent="0.2">
      <c r="A79" t="s">
        <v>23</v>
      </c>
      <c r="B79" t="s">
        <v>2</v>
      </c>
      <c r="C79" s="33" t="str">
        <f>VLOOKUP(D79,Table1[#All],5,0)</f>
        <v>KK/JANM/H/10/403</v>
      </c>
      <c r="D79" t="s">
        <v>31</v>
      </c>
      <c r="E79" t="s">
        <v>25</v>
      </c>
      <c r="F79" s="2">
        <v>43466</v>
      </c>
      <c r="G79" s="3">
        <v>2855</v>
      </c>
      <c r="S79" s="27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</row>
    <row r="80" spans="1:36" x14ac:dyDescent="0.2">
      <c r="A80" t="s">
        <v>23</v>
      </c>
      <c r="B80" t="s">
        <v>2</v>
      </c>
      <c r="C80" s="33" t="str">
        <f>VLOOKUP(D80,Table1[#All],5,0)</f>
        <v>KK/JANM/H/10/496</v>
      </c>
      <c r="D80" t="s">
        <v>36</v>
      </c>
      <c r="E80" t="s">
        <v>25</v>
      </c>
      <c r="F80" s="2">
        <v>43466</v>
      </c>
      <c r="G80" s="3">
        <v>2855</v>
      </c>
      <c r="S80" s="27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</row>
    <row r="81" spans="1:36" x14ac:dyDescent="0.2">
      <c r="A81" t="s">
        <v>23</v>
      </c>
      <c r="B81" t="s">
        <v>2</v>
      </c>
      <c r="C81" s="33" t="str">
        <f>VLOOKUP(D81,Table1[#All],5,0)</f>
        <v>KK/JANM/H/10/540</v>
      </c>
      <c r="D81" t="s">
        <v>37</v>
      </c>
      <c r="E81" t="s">
        <v>25</v>
      </c>
      <c r="F81" s="2">
        <v>43466</v>
      </c>
      <c r="G81" s="3">
        <v>2855</v>
      </c>
      <c r="S81" s="27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</row>
    <row r="82" spans="1:36" x14ac:dyDescent="0.2">
      <c r="A82" t="s">
        <v>23</v>
      </c>
      <c r="B82" t="s">
        <v>2</v>
      </c>
      <c r="C82" s="33" t="str">
        <f>VLOOKUP(D82,Table1[#All],5,0)</f>
        <v>KK/JANM/H/11/55</v>
      </c>
      <c r="D82" t="s">
        <v>42</v>
      </c>
      <c r="E82" t="s">
        <v>28</v>
      </c>
      <c r="F82" s="2">
        <v>43466</v>
      </c>
      <c r="G82" s="3">
        <v>3182</v>
      </c>
      <c r="S82" s="27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</row>
    <row r="83" spans="1:36" x14ac:dyDescent="0.2">
      <c r="A83" t="s">
        <v>23</v>
      </c>
      <c r="B83" t="s">
        <v>2</v>
      </c>
      <c r="C83" s="33" t="str">
        <f>VLOOKUP(D83,Table1[#All],5,0)</f>
        <v>KK/JANM/H/12/72</v>
      </c>
      <c r="D83" t="s">
        <v>54</v>
      </c>
      <c r="E83" t="s">
        <v>45</v>
      </c>
      <c r="F83" s="2">
        <v>43466</v>
      </c>
      <c r="G83" s="3">
        <v>3310</v>
      </c>
      <c r="S83" s="27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</row>
    <row r="84" spans="1:36" x14ac:dyDescent="0.2">
      <c r="A84" t="s">
        <v>23</v>
      </c>
      <c r="B84" t="s">
        <v>2</v>
      </c>
      <c r="C84" s="33" t="str">
        <f>VLOOKUP(D84,Table1[#All],5,0)</f>
        <v>KK/JANM/H/12/73</v>
      </c>
      <c r="D84" t="s">
        <v>55</v>
      </c>
      <c r="E84" t="s">
        <v>45</v>
      </c>
      <c r="F84" s="2">
        <v>43466</v>
      </c>
      <c r="G84" s="3">
        <v>3310</v>
      </c>
      <c r="S84" s="27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</row>
    <row r="85" spans="1:36" x14ac:dyDescent="0.2">
      <c r="A85" t="s">
        <v>23</v>
      </c>
      <c r="B85" t="s">
        <v>2</v>
      </c>
      <c r="C85" s="33" t="str">
        <f>VLOOKUP(D85,Table1[#All],5,0)</f>
        <v>KK/JANM/H/12/74</v>
      </c>
      <c r="D85" t="s">
        <v>56</v>
      </c>
      <c r="E85" t="s">
        <v>45</v>
      </c>
      <c r="F85" s="2">
        <v>43466</v>
      </c>
      <c r="G85" s="3">
        <v>3310</v>
      </c>
      <c r="S85" s="27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</row>
    <row r="86" spans="1:36" x14ac:dyDescent="0.2">
      <c r="A86" t="s">
        <v>23</v>
      </c>
      <c r="B86" t="s">
        <v>2</v>
      </c>
      <c r="C86" s="33" t="str">
        <f>VLOOKUP(D86,Table1[#All],5,0)</f>
        <v>KK/JANM/H/12/84</v>
      </c>
      <c r="D86" t="s">
        <v>57</v>
      </c>
      <c r="E86" t="s">
        <v>45</v>
      </c>
      <c r="F86" s="2">
        <v>43466</v>
      </c>
      <c r="G86" s="3">
        <v>3310</v>
      </c>
      <c r="S86" s="27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</row>
    <row r="87" spans="1:36" x14ac:dyDescent="0.2">
      <c r="A87" t="s">
        <v>178</v>
      </c>
      <c r="B87" t="s">
        <v>166</v>
      </c>
      <c r="C87" s="33" t="str">
        <f>VLOOKUP(D87,Table1[#All],5,0)</f>
        <v>KK/JANM/H/19/167</v>
      </c>
      <c r="D87" t="s">
        <v>179</v>
      </c>
      <c r="E87" t="s">
        <v>8</v>
      </c>
      <c r="F87" s="2">
        <v>43831</v>
      </c>
      <c r="G87" s="3">
        <v>3390</v>
      </c>
      <c r="S87" s="27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</row>
    <row r="88" spans="1:36" x14ac:dyDescent="0.2">
      <c r="A88" t="s">
        <v>178</v>
      </c>
      <c r="B88" t="s">
        <v>166</v>
      </c>
      <c r="C88" s="33" t="str">
        <f>VLOOKUP(D88,Table1[#All],5,0)</f>
        <v>KK/JANM/H/19/168</v>
      </c>
      <c r="D88" t="s">
        <v>181</v>
      </c>
      <c r="E88" t="s">
        <v>8</v>
      </c>
      <c r="F88" s="2">
        <v>43831</v>
      </c>
      <c r="G88" s="3">
        <v>3390</v>
      </c>
      <c r="S88" s="27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</row>
    <row r="89" spans="1:36" x14ac:dyDescent="0.2">
      <c r="A89" t="s">
        <v>23</v>
      </c>
      <c r="B89" t="s">
        <v>2</v>
      </c>
      <c r="C89" s="33" t="str">
        <f>VLOOKUP(D89,Table1[#All],5,0)</f>
        <v>KK/JANM/H/09/408</v>
      </c>
      <c r="D89" t="s">
        <v>164</v>
      </c>
      <c r="E89" t="s">
        <v>28</v>
      </c>
      <c r="F89" s="2">
        <v>43466</v>
      </c>
      <c r="G89" s="3">
        <v>3400</v>
      </c>
      <c r="S89" s="27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</row>
    <row r="90" spans="1:36" x14ac:dyDescent="0.2">
      <c r="A90" t="s">
        <v>23</v>
      </c>
      <c r="B90" t="s">
        <v>2</v>
      </c>
      <c r="C90" s="33" t="str">
        <f>VLOOKUP(D90,Table1[#All],5,0)</f>
        <v>KK/JANM/H/10/433</v>
      </c>
      <c r="D90" t="s">
        <v>34</v>
      </c>
      <c r="E90" t="s">
        <v>25</v>
      </c>
      <c r="F90" s="2">
        <v>43466</v>
      </c>
      <c r="G90" s="3">
        <v>3450</v>
      </c>
      <c r="S90" s="27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</row>
    <row r="91" spans="1:36" x14ac:dyDescent="0.2">
      <c r="A91" t="s">
        <v>23</v>
      </c>
      <c r="B91" t="s">
        <v>2</v>
      </c>
      <c r="C91" s="33" t="str">
        <f>VLOOKUP(D91,Table1[#All],5,0)</f>
        <v>KK/JANM/H/06/33</v>
      </c>
      <c r="D91" t="s">
        <v>138</v>
      </c>
      <c r="E91" t="s">
        <v>25</v>
      </c>
      <c r="F91" s="2">
        <v>43466</v>
      </c>
      <c r="G91" s="3">
        <v>3450</v>
      </c>
      <c r="S91" s="27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</row>
    <row r="92" spans="1:36" x14ac:dyDescent="0.2">
      <c r="A92" t="s">
        <v>23</v>
      </c>
      <c r="B92" t="s">
        <v>2</v>
      </c>
      <c r="C92" s="33" t="str">
        <f>VLOOKUP(D92,Table1[#All],5,0)</f>
        <v>KK/JANM/H/06/292</v>
      </c>
      <c r="D92" t="s">
        <v>135</v>
      </c>
      <c r="E92" t="s">
        <v>25</v>
      </c>
      <c r="F92" s="2">
        <v>43466</v>
      </c>
      <c r="G92" s="3">
        <v>3500</v>
      </c>
      <c r="S92" s="27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</row>
    <row r="93" spans="1:36" x14ac:dyDescent="0.2">
      <c r="A93" t="s">
        <v>23</v>
      </c>
      <c r="B93" t="s">
        <v>2</v>
      </c>
      <c r="C93" s="33" t="str">
        <f>VLOOKUP(D93,Table1[#All],5,0)</f>
        <v>KK/JANM/H/06/53</v>
      </c>
      <c r="D93" t="s">
        <v>140</v>
      </c>
      <c r="E93" t="s">
        <v>25</v>
      </c>
      <c r="F93" s="2">
        <v>43466</v>
      </c>
      <c r="G93" s="3">
        <v>3500</v>
      </c>
      <c r="S93" s="27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</row>
    <row r="94" spans="1:36" x14ac:dyDescent="0.2">
      <c r="A94" t="s">
        <v>23</v>
      </c>
      <c r="B94" t="s">
        <v>2</v>
      </c>
      <c r="C94" s="33" t="str">
        <f>VLOOKUP(D94,Table1[#All],5,0)</f>
        <v>KK/JANM/H/07/27</v>
      </c>
      <c r="D94" t="s">
        <v>141</v>
      </c>
      <c r="E94" t="s">
        <v>25</v>
      </c>
      <c r="F94" s="2">
        <v>43466</v>
      </c>
      <c r="G94" s="3">
        <v>3500</v>
      </c>
      <c r="S94" s="27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</row>
    <row r="95" spans="1:36" x14ac:dyDescent="0.2">
      <c r="A95" t="s">
        <v>23</v>
      </c>
      <c r="B95" t="s">
        <v>2</v>
      </c>
      <c r="C95" s="33" t="str">
        <f>VLOOKUP(D95,Table1[#All],5,0)</f>
        <v>KK/JANM/H/07/49</v>
      </c>
      <c r="D95" t="s">
        <v>143</v>
      </c>
      <c r="E95" t="s">
        <v>25</v>
      </c>
      <c r="F95" s="2">
        <v>43466</v>
      </c>
      <c r="G95" s="3">
        <v>3500</v>
      </c>
      <c r="S95" s="27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</row>
    <row r="96" spans="1:36" x14ac:dyDescent="0.2">
      <c r="A96" t="s">
        <v>23</v>
      </c>
      <c r="B96" t="s">
        <v>2</v>
      </c>
      <c r="C96" s="33" t="str">
        <f>VLOOKUP(D96,Table1[#All],5,0)</f>
        <v>KK/JANM/H/07/52</v>
      </c>
      <c r="D96" t="s">
        <v>145</v>
      </c>
      <c r="E96" t="s">
        <v>25</v>
      </c>
      <c r="F96" s="2">
        <v>43466</v>
      </c>
      <c r="G96" s="3">
        <v>3500</v>
      </c>
      <c r="S96" s="27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</row>
    <row r="97" spans="1:36" x14ac:dyDescent="0.2">
      <c r="A97" t="s">
        <v>23</v>
      </c>
      <c r="B97" t="s">
        <v>2</v>
      </c>
      <c r="C97" s="33" t="str">
        <f>VLOOKUP(D97,Table1[#All],5,0)</f>
        <v>KK/JANM/H/09/355</v>
      </c>
      <c r="D97" t="s">
        <v>160</v>
      </c>
      <c r="E97" t="s">
        <v>25</v>
      </c>
      <c r="F97" s="2">
        <v>43466</v>
      </c>
      <c r="G97" s="3">
        <v>3500</v>
      </c>
      <c r="S97" s="27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</row>
    <row r="98" spans="1:36" x14ac:dyDescent="0.2">
      <c r="A98" t="s">
        <v>23</v>
      </c>
      <c r="B98" t="s">
        <v>2</v>
      </c>
      <c r="C98" s="33" t="str">
        <f>VLOOKUP(D98,Table1[#All],5,0)</f>
        <v>KK/JANM/H/14/521</v>
      </c>
      <c r="D98" t="s">
        <v>121</v>
      </c>
      <c r="E98" t="s">
        <v>50</v>
      </c>
      <c r="F98" s="2">
        <v>43466</v>
      </c>
      <c r="G98" s="3">
        <v>3553</v>
      </c>
      <c r="S98" s="27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</row>
    <row r="99" spans="1:36" x14ac:dyDescent="0.2">
      <c r="A99" t="s">
        <v>23</v>
      </c>
      <c r="B99" t="s">
        <v>2</v>
      </c>
      <c r="C99" s="33" t="str">
        <f>VLOOKUP(D99,Table1[#All],5,0)</f>
        <v>KK/JANM/H/14/523</v>
      </c>
      <c r="D99" t="s">
        <v>123</v>
      </c>
      <c r="E99" t="s">
        <v>124</v>
      </c>
      <c r="F99" s="2">
        <v>43466</v>
      </c>
      <c r="G99" s="3">
        <v>3553</v>
      </c>
      <c r="S99" s="27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</row>
    <row r="100" spans="1:36" x14ac:dyDescent="0.2">
      <c r="A100" t="s">
        <v>23</v>
      </c>
      <c r="B100" t="s">
        <v>2</v>
      </c>
      <c r="C100" s="33" t="str">
        <f>VLOOKUP(D100,Table1[#All],5,0)</f>
        <v>KK/JANM/H/14/602</v>
      </c>
      <c r="D100" t="s">
        <v>125</v>
      </c>
      <c r="E100" t="s">
        <v>50</v>
      </c>
      <c r="F100" s="2">
        <v>43466</v>
      </c>
      <c r="G100" s="3">
        <v>3553</v>
      </c>
      <c r="S100" s="27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</row>
    <row r="101" spans="1:36" x14ac:dyDescent="0.2">
      <c r="A101" t="s">
        <v>23</v>
      </c>
      <c r="B101" t="s">
        <v>2</v>
      </c>
      <c r="C101" s="33" t="str">
        <f>VLOOKUP(D101,Table1[#All],5,0)</f>
        <v>KK/JANM/H/15/97</v>
      </c>
      <c r="D101" t="s">
        <v>128</v>
      </c>
      <c r="E101" t="s">
        <v>50</v>
      </c>
      <c r="F101" s="2">
        <v>43466</v>
      </c>
      <c r="G101" s="3">
        <v>3691</v>
      </c>
      <c r="S101" s="27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</row>
    <row r="102" spans="1:36" x14ac:dyDescent="0.2">
      <c r="A102" t="s">
        <v>1</v>
      </c>
      <c r="B102" t="s">
        <v>2</v>
      </c>
      <c r="C102" s="33" t="str">
        <f>VLOOKUP(D102,Table1[#All],5,0)</f>
        <v>KK/JANM/H/11/56</v>
      </c>
      <c r="D102" t="s">
        <v>7</v>
      </c>
      <c r="E102" t="s">
        <v>8</v>
      </c>
      <c r="F102" s="2">
        <v>43466</v>
      </c>
      <c r="G102" s="3">
        <v>3800</v>
      </c>
      <c r="S102" s="27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</row>
    <row r="103" spans="1:36" x14ac:dyDescent="0.2">
      <c r="A103" t="s">
        <v>23</v>
      </c>
      <c r="B103" t="s">
        <v>2</v>
      </c>
      <c r="C103" s="33" t="str">
        <f>VLOOKUP(D103,Table1[#All],5,0)</f>
        <v>KK/JANM/H/13/164</v>
      </c>
      <c r="D103" t="s">
        <v>92</v>
      </c>
      <c r="E103" t="s">
        <v>28</v>
      </c>
      <c r="F103" s="2">
        <v>43466</v>
      </c>
      <c r="G103" s="3">
        <v>4000</v>
      </c>
      <c r="S103" s="27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</row>
    <row r="104" spans="1:36" x14ac:dyDescent="0.2">
      <c r="A104" t="s">
        <v>165</v>
      </c>
      <c r="B104" t="s">
        <v>2</v>
      </c>
      <c r="C104" s="33" t="str">
        <f>VLOOKUP(D104,Table1[#All],5,0)</f>
        <v>KK/JANM/H/17/96</v>
      </c>
      <c r="D104" t="s">
        <v>176</v>
      </c>
      <c r="E104" t="s">
        <v>170</v>
      </c>
      <c r="F104" s="2">
        <v>43466</v>
      </c>
      <c r="G104" s="3">
        <v>4100</v>
      </c>
      <c r="S104" s="27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</row>
    <row r="105" spans="1:36" x14ac:dyDescent="0.2">
      <c r="A105" t="s">
        <v>23</v>
      </c>
      <c r="B105" t="s">
        <v>2</v>
      </c>
      <c r="C105" s="33" t="str">
        <f>VLOOKUP(D105,Table1[#All],5,0)</f>
        <v>KK/JANM/H/10/393</v>
      </c>
      <c r="D105" t="s">
        <v>27</v>
      </c>
      <c r="E105" t="s">
        <v>28</v>
      </c>
      <c r="F105" s="2">
        <v>43466</v>
      </c>
      <c r="G105" s="3">
        <v>4500</v>
      </c>
      <c r="S105" s="27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</row>
    <row r="106" spans="1:36" x14ac:dyDescent="0.2">
      <c r="A106" t="s">
        <v>23</v>
      </c>
      <c r="B106" t="s">
        <v>2</v>
      </c>
      <c r="C106" s="33" t="str">
        <f>VLOOKUP(D106,Table1[#All],5,0)</f>
        <v>KK/JANM/H/10/396</v>
      </c>
      <c r="D106" t="s">
        <v>29</v>
      </c>
      <c r="E106" t="s">
        <v>28</v>
      </c>
      <c r="F106" s="2">
        <v>43466</v>
      </c>
      <c r="G106" s="3">
        <v>4500</v>
      </c>
      <c r="S106" s="27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</row>
    <row r="107" spans="1:36" x14ac:dyDescent="0.2">
      <c r="A107" t="s">
        <v>23</v>
      </c>
      <c r="B107" t="s">
        <v>2</v>
      </c>
      <c r="C107" s="33" t="str">
        <f>VLOOKUP(D107,Table1[#All],5,0)</f>
        <v>KK/JANM/H/10/721</v>
      </c>
      <c r="D107" t="s">
        <v>38</v>
      </c>
      <c r="E107" t="s">
        <v>28</v>
      </c>
      <c r="F107" s="2">
        <v>43466</v>
      </c>
      <c r="G107" s="3">
        <v>4500</v>
      </c>
      <c r="S107" s="27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</row>
    <row r="108" spans="1:36" x14ac:dyDescent="0.2">
      <c r="A108" t="s">
        <v>165</v>
      </c>
      <c r="B108" t="s">
        <v>2</v>
      </c>
      <c r="C108" s="33" t="str">
        <f>VLOOKUP(D108,Table1[#All],5,0)</f>
        <v>KK/JANM/H/11/52</v>
      </c>
      <c r="D108" t="s">
        <v>169</v>
      </c>
      <c r="E108" t="s">
        <v>170</v>
      </c>
      <c r="F108" s="2">
        <v>43466</v>
      </c>
      <c r="G108" s="3">
        <v>4778</v>
      </c>
      <c r="S108" s="27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</row>
    <row r="109" spans="1:36" x14ac:dyDescent="0.2">
      <c r="A109" t="s">
        <v>23</v>
      </c>
      <c r="B109" t="s">
        <v>2</v>
      </c>
      <c r="C109" s="33" t="str">
        <f>VLOOKUP(D109,Table1[#All],5,0)</f>
        <v>KK/JANM/H/08/202</v>
      </c>
      <c r="D109" t="s">
        <v>147</v>
      </c>
      <c r="E109" t="s">
        <v>45</v>
      </c>
      <c r="F109" s="2">
        <v>43466</v>
      </c>
      <c r="G109" s="3">
        <v>4958</v>
      </c>
      <c r="S109" s="27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</row>
    <row r="110" spans="1:36" x14ac:dyDescent="0.2">
      <c r="A110" t="s">
        <v>19</v>
      </c>
      <c r="B110" t="s">
        <v>2</v>
      </c>
      <c r="C110" s="33" t="str">
        <f>VLOOKUP(D110,Table1[#All],5,0)</f>
        <v>KK/JANM/H/15/23</v>
      </c>
      <c r="D110" t="s">
        <v>20</v>
      </c>
      <c r="E110" t="s">
        <v>21</v>
      </c>
      <c r="F110" s="2">
        <v>43466</v>
      </c>
      <c r="G110" s="3">
        <v>4980</v>
      </c>
      <c r="S110" s="27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</row>
    <row r="111" spans="1:36" x14ac:dyDescent="0.2">
      <c r="A111" t="s">
        <v>1</v>
      </c>
      <c r="B111" t="s">
        <v>2</v>
      </c>
      <c r="C111" s="33" t="str">
        <f>VLOOKUP(D111,Table1[#All],5,0)</f>
        <v>KK/JANM/H/12/416</v>
      </c>
      <c r="D111" t="s">
        <v>10</v>
      </c>
      <c r="E111" t="s">
        <v>11</v>
      </c>
      <c r="F111" s="2">
        <v>43466</v>
      </c>
      <c r="G111" s="3">
        <v>5250</v>
      </c>
      <c r="S111" s="27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</row>
    <row r="112" spans="1:36" x14ac:dyDescent="0.2">
      <c r="A112" t="s">
        <v>23</v>
      </c>
      <c r="B112" t="s">
        <v>2</v>
      </c>
      <c r="C112" s="33" t="str">
        <f>VLOOKUP(D112,Table1[#All],5,0)</f>
        <v>KK/JANM/H/14/209</v>
      </c>
      <c r="D112" t="s">
        <v>93</v>
      </c>
      <c r="E112" t="s">
        <v>28</v>
      </c>
      <c r="F112" s="2">
        <v>43466</v>
      </c>
      <c r="G112" s="3">
        <v>5350</v>
      </c>
      <c r="S112" s="27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</row>
    <row r="113" spans="1:36" x14ac:dyDescent="0.2">
      <c r="A113" t="s">
        <v>23</v>
      </c>
      <c r="B113" t="s">
        <v>2</v>
      </c>
      <c r="C113" s="33" t="str">
        <f>VLOOKUP(D113,Table1[#All],5,0)</f>
        <v>KK/JANM/H/14/248</v>
      </c>
      <c r="D113" t="s">
        <v>120</v>
      </c>
      <c r="E113" t="s">
        <v>28</v>
      </c>
      <c r="F113" s="2">
        <v>43466</v>
      </c>
      <c r="G113" s="3">
        <v>5350</v>
      </c>
      <c r="S113" s="27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</row>
    <row r="114" spans="1:36" x14ac:dyDescent="0.2">
      <c r="A114" t="s">
        <v>1</v>
      </c>
      <c r="B114" t="s">
        <v>2</v>
      </c>
      <c r="C114" s="33" t="str">
        <f>VLOOKUP(D114,Table1[#All],5,0)</f>
        <v>KK/JANM/H/17/23</v>
      </c>
      <c r="D114" t="s">
        <v>17</v>
      </c>
      <c r="E114" t="s">
        <v>8</v>
      </c>
      <c r="F114" s="2">
        <v>43466</v>
      </c>
      <c r="G114" s="3">
        <v>5580</v>
      </c>
      <c r="S114" s="27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</row>
    <row r="115" spans="1:36" x14ac:dyDescent="0.2">
      <c r="A115" t="s">
        <v>23</v>
      </c>
      <c r="B115" t="s">
        <v>2</v>
      </c>
      <c r="C115" s="33" t="str">
        <f>VLOOKUP(D115,Table1[#All],5,0)</f>
        <v>KK/JANM/H/12/205</v>
      </c>
      <c r="D115" t="s">
        <v>48</v>
      </c>
      <c r="E115" t="s">
        <v>28</v>
      </c>
      <c r="F115" s="2">
        <v>43466</v>
      </c>
      <c r="G115" s="3">
        <v>5680</v>
      </c>
      <c r="S115" s="27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</row>
    <row r="116" spans="1:36" x14ac:dyDescent="0.2">
      <c r="A116" t="s">
        <v>165</v>
      </c>
      <c r="B116" t="s">
        <v>2</v>
      </c>
      <c r="C116" s="33" t="str">
        <f>VLOOKUP(D116,Table1[#All],5,0)</f>
        <v>KK/JANM/H/11/53</v>
      </c>
      <c r="D116" t="s">
        <v>172</v>
      </c>
      <c r="E116" t="s">
        <v>170</v>
      </c>
      <c r="F116" s="2">
        <v>43466</v>
      </c>
      <c r="G116" s="3">
        <v>5978</v>
      </c>
      <c r="S116" s="27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</row>
    <row r="117" spans="1:36" x14ac:dyDescent="0.2">
      <c r="A117" t="s">
        <v>165</v>
      </c>
      <c r="B117" t="s">
        <v>2</v>
      </c>
      <c r="C117" s="33" t="str">
        <f>VLOOKUP(D117,Table1[#All],5,0)</f>
        <v>KK/JANM/H/11/54</v>
      </c>
      <c r="D117" t="s">
        <v>173</v>
      </c>
      <c r="E117" t="s">
        <v>170</v>
      </c>
      <c r="F117" s="2">
        <v>43466</v>
      </c>
      <c r="G117" s="3">
        <v>5978</v>
      </c>
      <c r="S117" s="27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</row>
    <row r="118" spans="1:36" x14ac:dyDescent="0.2">
      <c r="A118" t="s">
        <v>23</v>
      </c>
      <c r="B118" t="s">
        <v>2</v>
      </c>
      <c r="C118" s="33" t="str">
        <f>VLOOKUP(D118,Table1[#All],5,0)</f>
        <v>KK/JANM/H/09/233</v>
      </c>
      <c r="D118" t="s">
        <v>157</v>
      </c>
      <c r="E118" t="s">
        <v>45</v>
      </c>
      <c r="F118" s="2">
        <v>43466</v>
      </c>
      <c r="G118" s="3">
        <v>6380</v>
      </c>
      <c r="S118" s="27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</row>
    <row r="119" spans="1:36" x14ac:dyDescent="0.2">
      <c r="A119" t="s">
        <v>23</v>
      </c>
      <c r="B119" t="s">
        <v>2</v>
      </c>
      <c r="C119" s="33" t="str">
        <f>VLOOKUP(D119,Table1[#All],5,0)</f>
        <v>KK/JANM/H/09/234</v>
      </c>
      <c r="D119" t="s">
        <v>158</v>
      </c>
      <c r="E119" t="s">
        <v>45</v>
      </c>
      <c r="F119" s="2">
        <v>43466</v>
      </c>
      <c r="G119" s="3">
        <v>6380</v>
      </c>
      <c r="S119" s="27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</row>
    <row r="120" spans="1:36" ht="12.95" customHeight="1" x14ac:dyDescent="0.2">
      <c r="A120" t="s">
        <v>1</v>
      </c>
      <c r="B120" t="s">
        <v>2</v>
      </c>
      <c r="C120" s="33" t="str">
        <f>VLOOKUP(D120,Table1[#All],5,0)</f>
        <v>KK/JANM/H/12/49</v>
      </c>
      <c r="D120" t="s">
        <v>13</v>
      </c>
      <c r="E120" t="s">
        <v>14</v>
      </c>
      <c r="F120" s="2">
        <v>43466</v>
      </c>
      <c r="G120" s="3">
        <v>7500</v>
      </c>
      <c r="S120" s="27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</row>
    <row r="121" spans="1:36" x14ac:dyDescent="0.2">
      <c r="A121" t="s">
        <v>1</v>
      </c>
      <c r="B121" t="s">
        <v>2</v>
      </c>
      <c r="C121" s="33" t="str">
        <f>VLOOKUP(D121,Table1[#All],5,0)</f>
        <v>KK/JANM/H/10/432</v>
      </c>
      <c r="D121" t="s">
        <v>4</v>
      </c>
      <c r="E121" t="s">
        <v>5</v>
      </c>
      <c r="F121" s="2">
        <v>43466</v>
      </c>
      <c r="G121" s="3">
        <v>7953</v>
      </c>
      <c r="S121" s="27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</row>
    <row r="122" spans="1:36" x14ac:dyDescent="0.2">
      <c r="A122" t="s">
        <v>23</v>
      </c>
      <c r="B122" t="s">
        <v>2</v>
      </c>
      <c r="C122" s="33" t="str">
        <f>VLOOKUP(D122,Table1[#All],5,0)</f>
        <v>KK/JANM/H/14/210</v>
      </c>
      <c r="D122" t="s">
        <v>95</v>
      </c>
      <c r="E122" t="s">
        <v>45</v>
      </c>
      <c r="F122" s="2">
        <v>43466</v>
      </c>
      <c r="G122" s="3">
        <v>8460</v>
      </c>
      <c r="S122" s="27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</row>
    <row r="123" spans="1:36" x14ac:dyDescent="0.2">
      <c r="A123" t="s">
        <v>23</v>
      </c>
      <c r="B123" t="s">
        <v>2</v>
      </c>
      <c r="C123" s="33" t="str">
        <f>VLOOKUP(D123,Table1[#All],5,0)</f>
        <v>KK/JANM/H/12/204</v>
      </c>
      <c r="D123" t="s">
        <v>47</v>
      </c>
      <c r="E123" t="s">
        <v>25</v>
      </c>
      <c r="F123" s="2">
        <v>43466</v>
      </c>
      <c r="G123" s="3">
        <v>8824</v>
      </c>
      <c r="S123" s="27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</row>
    <row r="124" spans="1:36" x14ac:dyDescent="0.2">
      <c r="A124" t="s">
        <v>178</v>
      </c>
      <c r="B124" t="s">
        <v>2</v>
      </c>
      <c r="C124" s="33" t="str">
        <f>VLOOKUP(D124,Table1[#All],5,0)</f>
        <v>KK/JANM/H/18/2</v>
      </c>
      <c r="D124" t="s">
        <v>182</v>
      </c>
      <c r="E124" t="s">
        <v>175</v>
      </c>
      <c r="F124" s="2">
        <v>43444</v>
      </c>
      <c r="G124" s="3">
        <v>9099</v>
      </c>
      <c r="S124" s="27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</row>
    <row r="125" spans="1:36" x14ac:dyDescent="0.2">
      <c r="A125" t="s">
        <v>178</v>
      </c>
      <c r="B125" t="s">
        <v>2</v>
      </c>
      <c r="C125" s="33" t="str">
        <f>VLOOKUP(D125,Table1[#All],5,0)</f>
        <v>KK/JANM/H/18/3</v>
      </c>
      <c r="D125" t="s">
        <v>184</v>
      </c>
      <c r="E125" t="s">
        <v>175</v>
      </c>
      <c r="F125" s="2">
        <v>43444</v>
      </c>
      <c r="G125" s="3">
        <v>9099</v>
      </c>
      <c r="S125" s="27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</row>
    <row r="126" spans="1:36" x14ac:dyDescent="0.2">
      <c r="A126" t="s">
        <v>23</v>
      </c>
      <c r="B126" t="s">
        <v>2</v>
      </c>
      <c r="C126" s="33" t="str">
        <f>VLOOKUP(D126,Table1[#All],5,0)</f>
        <v>KK/JANM/H/10/404</v>
      </c>
      <c r="D126" t="s">
        <v>32</v>
      </c>
      <c r="E126" t="s">
        <v>33</v>
      </c>
      <c r="F126" s="2">
        <v>43466</v>
      </c>
      <c r="G126" s="3">
        <v>11000</v>
      </c>
      <c r="R126" s="29"/>
      <c r="S126" s="27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</row>
    <row r="127" spans="1:36" x14ac:dyDescent="0.2">
      <c r="A127" t="s">
        <v>23</v>
      </c>
      <c r="B127" t="s">
        <v>2</v>
      </c>
      <c r="C127" s="33" t="str">
        <f>VLOOKUP(D127,Table1[#All],5,0)</f>
        <v>KK/JANM/H/09/231</v>
      </c>
      <c r="D127" t="s">
        <v>155</v>
      </c>
      <c r="E127" t="s">
        <v>25</v>
      </c>
      <c r="F127" s="2">
        <v>43466</v>
      </c>
      <c r="G127" s="3">
        <v>11055</v>
      </c>
      <c r="S127" s="27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</row>
    <row r="128" spans="1:36" x14ac:dyDescent="0.2">
      <c r="A128" t="s">
        <v>23</v>
      </c>
      <c r="B128" t="s">
        <v>2</v>
      </c>
      <c r="C128" s="33" t="str">
        <f>VLOOKUP(D128,Table1[#All],5,0)</f>
        <v>KK/JANM/H/09/232</v>
      </c>
      <c r="D128" t="s">
        <v>156</v>
      </c>
      <c r="E128" t="s">
        <v>25</v>
      </c>
      <c r="F128" s="2">
        <v>43466</v>
      </c>
      <c r="G128" s="3">
        <v>11055</v>
      </c>
      <c r="S128" s="27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</row>
    <row r="129" spans="1:36" x14ac:dyDescent="0.2">
      <c r="A129" t="s">
        <v>165</v>
      </c>
      <c r="B129" t="s">
        <v>166</v>
      </c>
      <c r="C129" s="33" t="str">
        <f>VLOOKUP(D129,Table1[#All],5,0)</f>
        <v>KK/JANM/H/19/173</v>
      </c>
      <c r="D129" t="s">
        <v>167</v>
      </c>
      <c r="E129" t="s">
        <v>45</v>
      </c>
      <c r="F129" s="2">
        <v>43831</v>
      </c>
      <c r="G129" s="3">
        <v>12200</v>
      </c>
      <c r="S129" s="27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</row>
    <row r="130" spans="1:36" x14ac:dyDescent="0.2">
      <c r="A130" t="s">
        <v>23</v>
      </c>
      <c r="B130" t="s">
        <v>2</v>
      </c>
      <c r="C130" s="33" t="str">
        <f>VLOOKUP(D130,Table1[#All],5,0)</f>
        <v>KK/JANM/H/15/30</v>
      </c>
      <c r="D130" t="s">
        <v>126</v>
      </c>
      <c r="E130" t="s">
        <v>28</v>
      </c>
      <c r="F130" s="2">
        <v>43466</v>
      </c>
      <c r="G130" s="3">
        <v>19900</v>
      </c>
      <c r="S130" s="27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</row>
    <row r="131" spans="1:36" x14ac:dyDescent="0.2">
      <c r="A131" t="s">
        <v>23</v>
      </c>
      <c r="B131" t="s">
        <v>2</v>
      </c>
      <c r="C131" s="33" t="str">
        <f>VLOOKUP(D131,Table1[#All],5,0)</f>
        <v>KK/JANM/H/17/40</v>
      </c>
      <c r="D131" t="s">
        <v>130</v>
      </c>
      <c r="E131" t="s">
        <v>131</v>
      </c>
      <c r="F131" s="2">
        <v>43466</v>
      </c>
      <c r="G131" s="3">
        <v>30645</v>
      </c>
      <c r="S131" s="27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H214"/>
  <sheetViews>
    <sheetView workbookViewId="0">
      <pane ySplit="1" topLeftCell="A8" activePane="bottomLeft" state="frozen"/>
      <selection pane="bottomLeft" activeCell="C14" sqref="C14"/>
    </sheetView>
  </sheetViews>
  <sheetFormatPr defaultColWidth="8.7109375" defaultRowHeight="12.75" x14ac:dyDescent="0.2"/>
  <cols>
    <col min="1" max="1" width="20.7109375" style="12" customWidth="1"/>
    <col min="2" max="2" width="41.28515625" style="12" customWidth="1"/>
    <col min="3" max="3" width="47.85546875" style="12" customWidth="1"/>
    <col min="4" max="4" width="11.140625" style="12" customWidth="1"/>
    <col min="5" max="5" width="16.140625" style="12" customWidth="1"/>
    <col min="6" max="6" width="10.85546875" style="12" customWidth="1"/>
    <col min="7" max="7" width="10.42578125" style="12" customWidth="1"/>
    <col min="8" max="16384" width="8.7109375" style="12"/>
  </cols>
  <sheetData>
    <row r="1" spans="1:7" ht="26.25" customHeight="1" x14ac:dyDescent="0.25">
      <c r="A1" s="13" t="s">
        <v>361</v>
      </c>
      <c r="B1" s="13" t="s">
        <v>362</v>
      </c>
      <c r="C1" s="18" t="s">
        <v>363</v>
      </c>
      <c r="D1" s="18" t="s">
        <v>364</v>
      </c>
      <c r="E1" s="18" t="s">
        <v>365</v>
      </c>
      <c r="F1" s="18" t="s">
        <v>366</v>
      </c>
      <c r="G1" s="18" t="s">
        <v>367</v>
      </c>
    </row>
    <row r="2" spans="1:7" ht="25.5" x14ac:dyDescent="0.2">
      <c r="A2" s="14" t="s">
        <v>368</v>
      </c>
      <c r="B2" s="14" t="s">
        <v>369</v>
      </c>
      <c r="C2" s="14" t="s">
        <v>370</v>
      </c>
      <c r="D2" s="15">
        <v>3900</v>
      </c>
      <c r="E2" s="14" t="s">
        <v>371</v>
      </c>
      <c r="F2" s="14" t="s">
        <v>372</v>
      </c>
      <c r="G2" s="16">
        <v>38898</v>
      </c>
    </row>
    <row r="3" spans="1:7" ht="25.5" x14ac:dyDescent="0.2">
      <c r="A3" s="14" t="s">
        <v>373</v>
      </c>
      <c r="B3" s="14" t="s">
        <v>369</v>
      </c>
      <c r="C3" s="14" t="s">
        <v>374</v>
      </c>
      <c r="D3" s="15">
        <v>3500</v>
      </c>
      <c r="E3" s="14" t="s">
        <v>371</v>
      </c>
      <c r="F3" s="14" t="s">
        <v>372</v>
      </c>
      <c r="G3" s="16">
        <v>38898</v>
      </c>
    </row>
    <row r="4" spans="1:7" ht="25.5" x14ac:dyDescent="0.2">
      <c r="A4" s="14" t="s">
        <v>223</v>
      </c>
      <c r="B4" s="14" t="s">
        <v>369</v>
      </c>
      <c r="C4" s="14" t="s">
        <v>375</v>
      </c>
      <c r="D4" s="15">
        <v>3500</v>
      </c>
      <c r="E4" s="14" t="s">
        <v>371</v>
      </c>
      <c r="F4" s="14" t="s">
        <v>372</v>
      </c>
      <c r="G4" s="16">
        <v>39072</v>
      </c>
    </row>
    <row r="5" spans="1:7" ht="25.5" x14ac:dyDescent="0.2">
      <c r="A5" s="14" t="s">
        <v>376</v>
      </c>
      <c r="B5" s="14" t="s">
        <v>369</v>
      </c>
      <c r="C5" s="14" t="s">
        <v>377</v>
      </c>
      <c r="D5" s="15">
        <v>2300</v>
      </c>
      <c r="E5" s="14" t="s">
        <v>371</v>
      </c>
      <c r="F5" s="14" t="s">
        <v>372</v>
      </c>
      <c r="G5" s="16">
        <v>38822</v>
      </c>
    </row>
    <row r="6" spans="1:7" ht="25.5" x14ac:dyDescent="0.2">
      <c r="A6" s="14" t="s">
        <v>378</v>
      </c>
      <c r="B6" s="14" t="s">
        <v>369</v>
      </c>
      <c r="C6" s="14" t="s">
        <v>379</v>
      </c>
      <c r="D6" s="15">
        <v>2300</v>
      </c>
      <c r="E6" s="14" t="s">
        <v>371</v>
      </c>
      <c r="F6" s="14" t="s">
        <v>372</v>
      </c>
      <c r="G6" s="16">
        <v>38822</v>
      </c>
    </row>
    <row r="7" spans="1:7" ht="25.5" x14ac:dyDescent="0.2">
      <c r="A7" s="14" t="s">
        <v>380</v>
      </c>
      <c r="B7" s="14" t="s">
        <v>369</v>
      </c>
      <c r="C7" s="14" t="s">
        <v>381</v>
      </c>
      <c r="D7" s="15">
        <v>2250</v>
      </c>
      <c r="E7" s="14" t="s">
        <v>371</v>
      </c>
      <c r="F7" s="14" t="s">
        <v>372</v>
      </c>
      <c r="G7" s="16">
        <v>38821</v>
      </c>
    </row>
    <row r="8" spans="1:7" ht="25.5" x14ac:dyDescent="0.2">
      <c r="A8" s="14" t="s">
        <v>382</v>
      </c>
      <c r="B8" s="14" t="s">
        <v>369</v>
      </c>
      <c r="C8" s="14" t="s">
        <v>374</v>
      </c>
      <c r="D8" s="15">
        <v>2200</v>
      </c>
      <c r="E8" s="14" t="s">
        <v>371</v>
      </c>
      <c r="F8" s="14" t="s">
        <v>372</v>
      </c>
      <c r="G8" s="16">
        <v>38822</v>
      </c>
    </row>
    <row r="9" spans="1:7" ht="25.5" x14ac:dyDescent="0.2">
      <c r="A9" s="14" t="s">
        <v>383</v>
      </c>
      <c r="B9" s="14" t="s">
        <v>384</v>
      </c>
      <c r="C9" s="14" t="s">
        <v>385</v>
      </c>
      <c r="D9" s="15">
        <v>6700</v>
      </c>
      <c r="E9" s="14" t="s">
        <v>371</v>
      </c>
      <c r="F9" s="14" t="s">
        <v>386</v>
      </c>
      <c r="G9" s="16">
        <v>38718</v>
      </c>
    </row>
    <row r="10" spans="1:7" ht="25.5" x14ac:dyDescent="0.2">
      <c r="A10" s="14" t="s">
        <v>387</v>
      </c>
      <c r="B10" s="14" t="s">
        <v>369</v>
      </c>
      <c r="C10" s="14" t="s">
        <v>388</v>
      </c>
      <c r="D10" s="15">
        <v>3500</v>
      </c>
      <c r="E10" s="14" t="s">
        <v>371</v>
      </c>
      <c r="F10" s="14" t="s">
        <v>372</v>
      </c>
      <c r="G10" s="16">
        <v>39141</v>
      </c>
    </row>
    <row r="11" spans="1:7" ht="25.5" x14ac:dyDescent="0.2">
      <c r="A11" s="14" t="s">
        <v>389</v>
      </c>
      <c r="B11" s="14" t="s">
        <v>369</v>
      </c>
      <c r="C11" s="14" t="s">
        <v>390</v>
      </c>
      <c r="D11" s="15">
        <v>3500</v>
      </c>
      <c r="E11" s="14" t="s">
        <v>371</v>
      </c>
      <c r="F11" s="14" t="s">
        <v>372</v>
      </c>
      <c r="G11" s="16">
        <v>39429</v>
      </c>
    </row>
    <row r="12" spans="1:7" ht="25.5" x14ac:dyDescent="0.2">
      <c r="A12" s="14" t="s">
        <v>391</v>
      </c>
      <c r="B12" s="14" t="s">
        <v>369</v>
      </c>
      <c r="C12" s="14" t="s">
        <v>392</v>
      </c>
      <c r="D12" s="15">
        <v>2300</v>
      </c>
      <c r="E12" s="14" t="s">
        <v>371</v>
      </c>
      <c r="F12" s="14" t="s">
        <v>372</v>
      </c>
      <c r="G12" s="16">
        <v>39188</v>
      </c>
    </row>
    <row r="13" spans="1:7" ht="25.5" x14ac:dyDescent="0.2">
      <c r="A13" s="14" t="s">
        <v>215</v>
      </c>
      <c r="B13" s="14" t="s">
        <v>369</v>
      </c>
      <c r="C13" s="14" t="s">
        <v>393</v>
      </c>
      <c r="D13" s="15">
        <v>2250</v>
      </c>
      <c r="E13" s="14" t="s">
        <v>371</v>
      </c>
      <c r="F13" s="14" t="s">
        <v>372</v>
      </c>
      <c r="G13" s="16">
        <v>39777</v>
      </c>
    </row>
    <row r="14" spans="1:7" ht="25.5" x14ac:dyDescent="0.2">
      <c r="A14" s="14" t="s">
        <v>394</v>
      </c>
      <c r="B14" s="14" t="s">
        <v>369</v>
      </c>
      <c r="C14" s="14" t="s">
        <v>395</v>
      </c>
      <c r="D14" s="15">
        <v>2250</v>
      </c>
      <c r="E14" s="14" t="s">
        <v>371</v>
      </c>
      <c r="F14" s="14" t="s">
        <v>372</v>
      </c>
      <c r="G14" s="16">
        <v>39777</v>
      </c>
    </row>
    <row r="15" spans="1:7" ht="25.5" x14ac:dyDescent="0.2">
      <c r="A15" s="14" t="s">
        <v>396</v>
      </c>
      <c r="B15" s="14" t="s">
        <v>369</v>
      </c>
      <c r="C15" s="14" t="s">
        <v>375</v>
      </c>
      <c r="D15" s="15">
        <v>2250</v>
      </c>
      <c r="E15" s="14" t="s">
        <v>371</v>
      </c>
      <c r="F15" s="14" t="s">
        <v>372</v>
      </c>
      <c r="G15" s="16">
        <v>39777</v>
      </c>
    </row>
    <row r="16" spans="1:7" ht="25.5" x14ac:dyDescent="0.2">
      <c r="A16" s="14" t="s">
        <v>397</v>
      </c>
      <c r="B16" s="14" t="s">
        <v>369</v>
      </c>
      <c r="C16" s="14" t="s">
        <v>393</v>
      </c>
      <c r="D16" s="15">
        <v>2250</v>
      </c>
      <c r="E16" s="14" t="s">
        <v>371</v>
      </c>
      <c r="F16" s="14" t="s">
        <v>372</v>
      </c>
      <c r="G16" s="16">
        <v>39777</v>
      </c>
    </row>
    <row r="17" spans="1:7" ht="25.5" x14ac:dyDescent="0.2">
      <c r="A17" s="14" t="s">
        <v>398</v>
      </c>
      <c r="B17" s="14" t="s">
        <v>369</v>
      </c>
      <c r="C17" s="14" t="s">
        <v>381</v>
      </c>
      <c r="D17" s="15">
        <v>2250</v>
      </c>
      <c r="E17" s="14" t="s">
        <v>371</v>
      </c>
      <c r="F17" s="14" t="s">
        <v>372</v>
      </c>
      <c r="G17" s="16">
        <v>39777</v>
      </c>
    </row>
    <row r="18" spans="1:7" ht="25.5" x14ac:dyDescent="0.2">
      <c r="A18" s="14" t="s">
        <v>399</v>
      </c>
      <c r="B18" s="14" t="s">
        <v>369</v>
      </c>
      <c r="C18" s="14" t="s">
        <v>400</v>
      </c>
      <c r="D18" s="15">
        <v>2250</v>
      </c>
      <c r="E18" s="14" t="s">
        <v>371</v>
      </c>
      <c r="F18" s="14" t="s">
        <v>372</v>
      </c>
      <c r="G18" s="16">
        <v>39777</v>
      </c>
    </row>
    <row r="19" spans="1:7" ht="25.5" x14ac:dyDescent="0.2">
      <c r="A19" s="14" t="s">
        <v>401</v>
      </c>
      <c r="B19" s="14" t="s">
        <v>369</v>
      </c>
      <c r="C19" s="14" t="s">
        <v>393</v>
      </c>
      <c r="D19" s="15">
        <v>2250</v>
      </c>
      <c r="E19" s="14" t="s">
        <v>371</v>
      </c>
      <c r="F19" s="14" t="s">
        <v>372</v>
      </c>
      <c r="G19" s="16">
        <v>39777</v>
      </c>
    </row>
    <row r="20" spans="1:7" ht="25.5" x14ac:dyDescent="0.2">
      <c r="A20" s="14" t="s">
        <v>219</v>
      </c>
      <c r="B20" s="14" t="s">
        <v>402</v>
      </c>
      <c r="C20" s="14" t="s">
        <v>403</v>
      </c>
      <c r="D20" s="15">
        <v>4958</v>
      </c>
      <c r="E20" s="14" t="s">
        <v>371</v>
      </c>
      <c r="F20" s="14" t="s">
        <v>372</v>
      </c>
      <c r="G20" s="16">
        <v>39777</v>
      </c>
    </row>
    <row r="21" spans="1:7" ht="25.5" x14ac:dyDescent="0.2">
      <c r="A21" s="14" t="s">
        <v>404</v>
      </c>
      <c r="B21" s="14" t="s">
        <v>369</v>
      </c>
      <c r="C21" s="14" t="s">
        <v>405</v>
      </c>
      <c r="D21" s="15">
        <v>2250</v>
      </c>
      <c r="E21" s="14" t="s">
        <v>371</v>
      </c>
      <c r="F21" s="14" t="s">
        <v>372</v>
      </c>
      <c r="G21" s="16">
        <v>39777</v>
      </c>
    </row>
    <row r="22" spans="1:7" ht="25.5" x14ac:dyDescent="0.2">
      <c r="A22" s="14" t="s">
        <v>406</v>
      </c>
      <c r="B22" s="14" t="s">
        <v>369</v>
      </c>
      <c r="C22" s="14" t="s">
        <v>407</v>
      </c>
      <c r="D22" s="15">
        <v>2250</v>
      </c>
      <c r="E22" s="14" t="s">
        <v>371</v>
      </c>
      <c r="F22" s="14" t="s">
        <v>372</v>
      </c>
      <c r="G22" s="16">
        <v>39553</v>
      </c>
    </row>
    <row r="23" spans="1:7" ht="25.5" x14ac:dyDescent="0.2">
      <c r="A23" s="14" t="s">
        <v>216</v>
      </c>
      <c r="B23" s="14" t="s">
        <v>369</v>
      </c>
      <c r="C23" s="14" t="s">
        <v>408</v>
      </c>
      <c r="D23" s="15">
        <v>2250</v>
      </c>
      <c r="E23" s="14" t="s">
        <v>371</v>
      </c>
      <c r="F23" s="14" t="s">
        <v>372</v>
      </c>
      <c r="G23" s="16">
        <v>39777</v>
      </c>
    </row>
    <row r="24" spans="1:7" ht="25.5" x14ac:dyDescent="0.2">
      <c r="A24" s="14" t="s">
        <v>409</v>
      </c>
      <c r="B24" s="14" t="s">
        <v>410</v>
      </c>
      <c r="C24" s="14"/>
      <c r="D24" s="15">
        <v>3110</v>
      </c>
      <c r="E24" s="14" t="s">
        <v>371</v>
      </c>
      <c r="F24" s="14" t="s">
        <v>372</v>
      </c>
      <c r="G24" s="16">
        <v>39449</v>
      </c>
    </row>
    <row r="25" spans="1:7" ht="25.5" x14ac:dyDescent="0.2">
      <c r="A25" s="14" t="s">
        <v>411</v>
      </c>
      <c r="B25" s="14" t="s">
        <v>410</v>
      </c>
      <c r="C25" s="14"/>
      <c r="D25" s="15">
        <v>3110</v>
      </c>
      <c r="E25" s="14" t="s">
        <v>371</v>
      </c>
      <c r="F25" s="14" t="s">
        <v>372</v>
      </c>
      <c r="G25" s="16">
        <v>39449</v>
      </c>
    </row>
    <row r="26" spans="1:7" ht="25.5" x14ac:dyDescent="0.2">
      <c r="A26" s="14" t="s">
        <v>412</v>
      </c>
      <c r="B26" s="14" t="s">
        <v>410</v>
      </c>
      <c r="C26" s="14"/>
      <c r="D26" s="15">
        <v>3110</v>
      </c>
      <c r="E26" s="14" t="s">
        <v>371</v>
      </c>
      <c r="F26" s="14" t="s">
        <v>372</v>
      </c>
      <c r="G26" s="16">
        <v>39449</v>
      </c>
    </row>
    <row r="27" spans="1:7" ht="25.5" x14ac:dyDescent="0.2">
      <c r="A27" s="14" t="s">
        <v>413</v>
      </c>
      <c r="B27" s="14" t="s">
        <v>410</v>
      </c>
      <c r="C27" s="14"/>
      <c r="D27" s="15">
        <v>3110</v>
      </c>
      <c r="E27" s="14" t="s">
        <v>371</v>
      </c>
      <c r="F27" s="14" t="s">
        <v>372</v>
      </c>
      <c r="G27" s="16">
        <v>39449</v>
      </c>
    </row>
    <row r="28" spans="1:7" ht="25.5" x14ac:dyDescent="0.2">
      <c r="A28" s="14" t="s">
        <v>414</v>
      </c>
      <c r="B28" s="14" t="s">
        <v>410</v>
      </c>
      <c r="C28" s="14"/>
      <c r="D28" s="15">
        <v>3110</v>
      </c>
      <c r="E28" s="14" t="s">
        <v>371</v>
      </c>
      <c r="F28" s="14" t="s">
        <v>372</v>
      </c>
      <c r="G28" s="16">
        <v>39449</v>
      </c>
    </row>
    <row r="29" spans="1:7" ht="25.5" x14ac:dyDescent="0.2">
      <c r="A29" s="14" t="s">
        <v>415</v>
      </c>
      <c r="B29" s="14" t="s">
        <v>410</v>
      </c>
      <c r="C29" s="14"/>
      <c r="D29" s="15">
        <v>3110</v>
      </c>
      <c r="E29" s="14" t="s">
        <v>371</v>
      </c>
      <c r="F29" s="14" t="s">
        <v>372</v>
      </c>
      <c r="G29" s="16">
        <v>39449</v>
      </c>
    </row>
    <row r="30" spans="1:7" ht="25.5" x14ac:dyDescent="0.2">
      <c r="A30" s="14" t="s">
        <v>416</v>
      </c>
      <c r="B30" s="14" t="s">
        <v>410</v>
      </c>
      <c r="C30" s="14"/>
      <c r="D30" s="15">
        <v>3110</v>
      </c>
      <c r="E30" s="14" t="s">
        <v>371</v>
      </c>
      <c r="F30" s="14" t="s">
        <v>372</v>
      </c>
      <c r="G30" s="16">
        <v>39449</v>
      </c>
    </row>
    <row r="31" spans="1:7" ht="25.5" x14ac:dyDescent="0.2">
      <c r="A31" s="14" t="s">
        <v>417</v>
      </c>
      <c r="B31" s="14" t="s">
        <v>410</v>
      </c>
      <c r="C31" s="14"/>
      <c r="D31" s="15">
        <v>3110</v>
      </c>
      <c r="E31" s="14" t="s">
        <v>371</v>
      </c>
      <c r="F31" s="14" t="s">
        <v>372</v>
      </c>
      <c r="G31" s="16">
        <v>39449</v>
      </c>
    </row>
    <row r="32" spans="1:7" ht="25.5" x14ac:dyDescent="0.2">
      <c r="A32" s="14" t="s">
        <v>418</v>
      </c>
      <c r="B32" s="14" t="s">
        <v>410</v>
      </c>
      <c r="C32" s="14"/>
      <c r="D32" s="15">
        <v>3110</v>
      </c>
      <c r="E32" s="14" t="s">
        <v>371</v>
      </c>
      <c r="F32" s="14" t="s">
        <v>372</v>
      </c>
      <c r="G32" s="16">
        <v>39449</v>
      </c>
    </row>
    <row r="33" spans="1:7" ht="25.5" x14ac:dyDescent="0.2">
      <c r="A33" s="14" t="s">
        <v>419</v>
      </c>
      <c r="B33" s="14" t="s">
        <v>410</v>
      </c>
      <c r="C33" s="14"/>
      <c r="D33" s="15">
        <v>3110</v>
      </c>
      <c r="E33" s="14" t="s">
        <v>371</v>
      </c>
      <c r="F33" s="14" t="s">
        <v>372</v>
      </c>
      <c r="G33" s="16">
        <v>39449</v>
      </c>
    </row>
    <row r="34" spans="1:7" ht="25.5" x14ac:dyDescent="0.2">
      <c r="A34" s="14" t="s">
        <v>420</v>
      </c>
      <c r="B34" s="14" t="s">
        <v>410</v>
      </c>
      <c r="C34" s="14"/>
      <c r="D34" s="15">
        <v>3110</v>
      </c>
      <c r="E34" s="14" t="s">
        <v>371</v>
      </c>
      <c r="F34" s="14" t="s">
        <v>372</v>
      </c>
      <c r="G34" s="16">
        <v>39449</v>
      </c>
    </row>
    <row r="35" spans="1:7" ht="25.5" x14ac:dyDescent="0.2">
      <c r="A35" s="14" t="s">
        <v>421</v>
      </c>
      <c r="B35" s="14" t="s">
        <v>410</v>
      </c>
      <c r="C35" s="14"/>
      <c r="D35" s="15">
        <v>3110</v>
      </c>
      <c r="E35" s="14" t="s">
        <v>371</v>
      </c>
      <c r="F35" s="14" t="s">
        <v>372</v>
      </c>
      <c r="G35" s="16">
        <v>39449</v>
      </c>
    </row>
    <row r="36" spans="1:7" ht="25.5" x14ac:dyDescent="0.2">
      <c r="A36" s="14" t="s">
        <v>422</v>
      </c>
      <c r="B36" s="14" t="s">
        <v>410</v>
      </c>
      <c r="C36" s="14"/>
      <c r="D36" s="15">
        <v>3110</v>
      </c>
      <c r="E36" s="14" t="s">
        <v>371</v>
      </c>
      <c r="F36" s="14" t="s">
        <v>372</v>
      </c>
      <c r="G36" s="16">
        <v>39449</v>
      </c>
    </row>
    <row r="37" spans="1:7" ht="25.5" x14ac:dyDescent="0.2">
      <c r="A37" s="14" t="s">
        <v>423</v>
      </c>
      <c r="B37" s="14" t="s">
        <v>410</v>
      </c>
      <c r="C37" s="14"/>
      <c r="D37" s="15">
        <v>3110</v>
      </c>
      <c r="E37" s="14" t="s">
        <v>371</v>
      </c>
      <c r="F37" s="14" t="s">
        <v>372</v>
      </c>
      <c r="G37" s="16">
        <v>39449</v>
      </c>
    </row>
    <row r="38" spans="1:7" ht="25.5" x14ac:dyDescent="0.2">
      <c r="A38" s="14" t="s">
        <v>424</v>
      </c>
      <c r="B38" s="14" t="s">
        <v>410</v>
      </c>
      <c r="C38" s="14"/>
      <c r="D38" s="15">
        <v>3110</v>
      </c>
      <c r="E38" s="14" t="s">
        <v>371</v>
      </c>
      <c r="F38" s="14" t="s">
        <v>372</v>
      </c>
      <c r="G38" s="16">
        <v>39449</v>
      </c>
    </row>
    <row r="39" spans="1:7" ht="25.5" x14ac:dyDescent="0.2">
      <c r="A39" s="14" t="s">
        <v>425</v>
      </c>
      <c r="B39" s="14" t="s">
        <v>410</v>
      </c>
      <c r="C39" s="14"/>
      <c r="D39" s="15">
        <v>3110</v>
      </c>
      <c r="E39" s="14" t="s">
        <v>371</v>
      </c>
      <c r="F39" s="14" t="s">
        <v>372</v>
      </c>
      <c r="G39" s="16">
        <v>39449</v>
      </c>
    </row>
    <row r="40" spans="1:7" ht="25.5" x14ac:dyDescent="0.2">
      <c r="A40" s="14" t="s">
        <v>426</v>
      </c>
      <c r="B40" s="14" t="s">
        <v>369</v>
      </c>
      <c r="C40" s="14" t="s">
        <v>427</v>
      </c>
      <c r="D40" s="15">
        <v>2300</v>
      </c>
      <c r="E40" s="14" t="s">
        <v>371</v>
      </c>
      <c r="F40" s="14" t="s">
        <v>372</v>
      </c>
      <c r="G40" s="16">
        <v>40057</v>
      </c>
    </row>
    <row r="41" spans="1:7" ht="25.5" x14ac:dyDescent="0.2">
      <c r="A41" s="14" t="s">
        <v>428</v>
      </c>
      <c r="B41" s="14" t="s">
        <v>369</v>
      </c>
      <c r="C41" s="14" t="s">
        <v>429</v>
      </c>
      <c r="D41" s="15">
        <v>2300</v>
      </c>
      <c r="E41" s="14" t="s">
        <v>371</v>
      </c>
      <c r="F41" s="14" t="s">
        <v>372</v>
      </c>
      <c r="G41" s="16">
        <v>40057</v>
      </c>
    </row>
    <row r="42" spans="1:7" ht="25.5" x14ac:dyDescent="0.2">
      <c r="A42" s="14" t="s">
        <v>430</v>
      </c>
      <c r="B42" s="14" t="s">
        <v>369</v>
      </c>
      <c r="C42" s="14" t="s">
        <v>431</v>
      </c>
      <c r="D42" s="15">
        <v>2300</v>
      </c>
      <c r="E42" s="14" t="s">
        <v>371</v>
      </c>
      <c r="F42" s="14" t="s">
        <v>372</v>
      </c>
      <c r="G42" s="16">
        <v>40057</v>
      </c>
    </row>
    <row r="43" spans="1:7" ht="25.5" x14ac:dyDescent="0.2">
      <c r="A43" s="14" t="s">
        <v>432</v>
      </c>
      <c r="B43" s="14" t="s">
        <v>369</v>
      </c>
      <c r="C43" s="14" t="s">
        <v>429</v>
      </c>
      <c r="D43" s="15">
        <v>2300</v>
      </c>
      <c r="E43" s="14" t="s">
        <v>371</v>
      </c>
      <c r="F43" s="14" t="s">
        <v>372</v>
      </c>
      <c r="G43" s="16">
        <v>40057</v>
      </c>
    </row>
    <row r="44" spans="1:7" ht="25.5" x14ac:dyDescent="0.2">
      <c r="A44" s="14" t="s">
        <v>213</v>
      </c>
      <c r="B44" s="14" t="s">
        <v>369</v>
      </c>
      <c r="C44" s="14" t="s">
        <v>433</v>
      </c>
      <c r="D44" s="15">
        <v>11055</v>
      </c>
      <c r="E44" s="14" t="s">
        <v>371</v>
      </c>
      <c r="F44" s="14" t="s">
        <v>372</v>
      </c>
      <c r="G44" s="16">
        <v>40178</v>
      </c>
    </row>
    <row r="45" spans="1:7" ht="25.5" x14ac:dyDescent="0.2">
      <c r="A45" s="14" t="s">
        <v>212</v>
      </c>
      <c r="B45" s="14" t="s">
        <v>369</v>
      </c>
      <c r="C45" s="14" t="s">
        <v>433</v>
      </c>
      <c r="D45" s="15">
        <v>11055</v>
      </c>
      <c r="E45" s="14" t="s">
        <v>371</v>
      </c>
      <c r="F45" s="14" t="s">
        <v>372</v>
      </c>
      <c r="G45" s="16">
        <v>40178</v>
      </c>
    </row>
    <row r="46" spans="1:7" ht="25.5" x14ac:dyDescent="0.2">
      <c r="A46" s="14" t="s">
        <v>211</v>
      </c>
      <c r="B46" s="14" t="s">
        <v>402</v>
      </c>
      <c r="C46" s="14" t="s">
        <v>434</v>
      </c>
      <c r="D46" s="15">
        <v>6380</v>
      </c>
      <c r="E46" s="14" t="s">
        <v>371</v>
      </c>
      <c r="F46" s="14" t="s">
        <v>372</v>
      </c>
      <c r="G46" s="16">
        <v>40178</v>
      </c>
    </row>
    <row r="47" spans="1:7" ht="25.5" x14ac:dyDescent="0.2">
      <c r="A47" s="14" t="s">
        <v>210</v>
      </c>
      <c r="B47" s="14" t="s">
        <v>402</v>
      </c>
      <c r="C47" s="14" t="s">
        <v>434</v>
      </c>
      <c r="D47" s="15">
        <v>6380</v>
      </c>
      <c r="E47" s="14" t="s">
        <v>371</v>
      </c>
      <c r="F47" s="14" t="s">
        <v>372</v>
      </c>
      <c r="G47" s="16">
        <v>40178</v>
      </c>
    </row>
    <row r="48" spans="1:7" ht="25.5" x14ac:dyDescent="0.2">
      <c r="A48" s="14" t="s">
        <v>435</v>
      </c>
      <c r="B48" s="14" t="s">
        <v>369</v>
      </c>
      <c r="C48" s="14" t="s">
        <v>436</v>
      </c>
      <c r="D48" s="15">
        <v>2300</v>
      </c>
      <c r="E48" s="14" t="s">
        <v>371</v>
      </c>
      <c r="F48" s="14" t="s">
        <v>372</v>
      </c>
      <c r="G48" s="16">
        <v>39918</v>
      </c>
    </row>
    <row r="49" spans="1:7" ht="25.5" x14ac:dyDescent="0.2">
      <c r="A49" s="14" t="s">
        <v>437</v>
      </c>
      <c r="B49" s="14" t="s">
        <v>369</v>
      </c>
      <c r="C49" s="14" t="s">
        <v>374</v>
      </c>
      <c r="D49" s="15">
        <v>3500</v>
      </c>
      <c r="E49" s="14" t="s">
        <v>371</v>
      </c>
      <c r="F49" s="14" t="s">
        <v>372</v>
      </c>
      <c r="G49" s="16">
        <v>39918</v>
      </c>
    </row>
    <row r="50" spans="1:7" ht="25.5" x14ac:dyDescent="0.2">
      <c r="A50" s="14" t="s">
        <v>206</v>
      </c>
      <c r="B50" s="14" t="s">
        <v>438</v>
      </c>
      <c r="C50" s="14" t="s">
        <v>439</v>
      </c>
      <c r="D50" s="15">
        <v>3400</v>
      </c>
      <c r="E50" s="14" t="s">
        <v>371</v>
      </c>
      <c r="F50" s="14" t="s">
        <v>372</v>
      </c>
      <c r="G50" s="16">
        <v>40057</v>
      </c>
    </row>
    <row r="51" spans="1:7" ht="25.5" x14ac:dyDescent="0.2">
      <c r="A51" s="14" t="s">
        <v>315</v>
      </c>
      <c r="B51" s="14" t="s">
        <v>438</v>
      </c>
      <c r="C51" s="14" t="s">
        <v>440</v>
      </c>
      <c r="D51" s="15">
        <v>4500</v>
      </c>
      <c r="E51" s="14" t="s">
        <v>371</v>
      </c>
      <c r="F51" s="14" t="s">
        <v>372</v>
      </c>
      <c r="G51" s="16">
        <v>40532</v>
      </c>
    </row>
    <row r="52" spans="1:7" ht="25.5" x14ac:dyDescent="0.2">
      <c r="A52" s="14" t="s">
        <v>314</v>
      </c>
      <c r="B52" s="14" t="s">
        <v>438</v>
      </c>
      <c r="C52" s="14" t="s">
        <v>441</v>
      </c>
      <c r="D52" s="15">
        <v>4500</v>
      </c>
      <c r="E52" s="14" t="s">
        <v>371</v>
      </c>
      <c r="F52" s="14" t="s">
        <v>372</v>
      </c>
      <c r="G52" s="16">
        <v>40532</v>
      </c>
    </row>
    <row r="53" spans="1:7" ht="25.5" x14ac:dyDescent="0.2">
      <c r="A53" s="14" t="s">
        <v>313</v>
      </c>
      <c r="B53" s="14" t="s">
        <v>369</v>
      </c>
      <c r="C53" s="14" t="s">
        <v>442</v>
      </c>
      <c r="D53" s="15">
        <v>2855</v>
      </c>
      <c r="E53" s="14" t="s">
        <v>371</v>
      </c>
      <c r="F53" s="14" t="s">
        <v>372</v>
      </c>
      <c r="G53" s="16">
        <v>40542</v>
      </c>
    </row>
    <row r="54" spans="1:7" ht="25.5" x14ac:dyDescent="0.2">
      <c r="A54" s="14" t="s">
        <v>312</v>
      </c>
      <c r="B54" s="14" t="s">
        <v>369</v>
      </c>
      <c r="C54" s="14" t="s">
        <v>442</v>
      </c>
      <c r="D54" s="15">
        <v>2855</v>
      </c>
      <c r="E54" s="14" t="s">
        <v>371</v>
      </c>
      <c r="F54" s="14" t="s">
        <v>372</v>
      </c>
      <c r="G54" s="16">
        <v>40542</v>
      </c>
    </row>
    <row r="55" spans="1:7" ht="25.5" x14ac:dyDescent="0.2">
      <c r="A55" s="14" t="s">
        <v>311</v>
      </c>
      <c r="B55" s="14" t="s">
        <v>443</v>
      </c>
      <c r="C55" s="14" t="s">
        <v>444</v>
      </c>
      <c r="D55" s="15">
        <v>11000</v>
      </c>
      <c r="E55" s="14" t="s">
        <v>371</v>
      </c>
      <c r="F55" s="14" t="s">
        <v>372</v>
      </c>
      <c r="G55" s="16">
        <v>40542</v>
      </c>
    </row>
    <row r="56" spans="1:7" ht="25.5" x14ac:dyDescent="0.2">
      <c r="A56" s="14" t="s">
        <v>323</v>
      </c>
      <c r="B56" s="14" t="s">
        <v>445</v>
      </c>
      <c r="C56" s="14" t="s">
        <v>446</v>
      </c>
      <c r="D56" s="15">
        <v>7953</v>
      </c>
      <c r="E56" s="14" t="s">
        <v>371</v>
      </c>
      <c r="F56" s="14" t="s">
        <v>372</v>
      </c>
      <c r="G56" s="16">
        <v>40185</v>
      </c>
    </row>
    <row r="57" spans="1:7" ht="25.5" x14ac:dyDescent="0.2">
      <c r="A57" s="14" t="s">
        <v>309</v>
      </c>
      <c r="B57" s="14" t="s">
        <v>369</v>
      </c>
      <c r="C57" s="14" t="s">
        <v>447</v>
      </c>
      <c r="D57" s="15">
        <v>2855</v>
      </c>
      <c r="E57" s="14" t="s">
        <v>371</v>
      </c>
      <c r="F57" s="14" t="s">
        <v>372</v>
      </c>
      <c r="G57" s="16">
        <v>40542</v>
      </c>
    </row>
    <row r="58" spans="1:7" ht="25.5" x14ac:dyDescent="0.2">
      <c r="A58" s="14" t="s">
        <v>308</v>
      </c>
      <c r="B58" s="14" t="s">
        <v>369</v>
      </c>
      <c r="C58" s="14" t="s">
        <v>448</v>
      </c>
      <c r="D58" s="15">
        <v>2855</v>
      </c>
      <c r="E58" s="14" t="s">
        <v>371</v>
      </c>
      <c r="F58" s="14" t="s">
        <v>372</v>
      </c>
      <c r="G58" s="16">
        <v>40542</v>
      </c>
    </row>
    <row r="59" spans="1:7" ht="25.5" x14ac:dyDescent="0.2">
      <c r="A59" s="14" t="s">
        <v>307</v>
      </c>
      <c r="B59" s="14" t="s">
        <v>438</v>
      </c>
      <c r="C59" s="14" t="s">
        <v>441</v>
      </c>
      <c r="D59" s="15">
        <v>4500</v>
      </c>
      <c r="E59" s="14" t="s">
        <v>371</v>
      </c>
      <c r="F59" s="14" t="s">
        <v>372</v>
      </c>
      <c r="G59" s="16">
        <v>40532</v>
      </c>
    </row>
    <row r="60" spans="1:7" ht="25.5" x14ac:dyDescent="0.2">
      <c r="A60" s="14" t="s">
        <v>306</v>
      </c>
      <c r="B60" s="14" t="s">
        <v>449</v>
      </c>
      <c r="C60" s="14" t="s">
        <v>450</v>
      </c>
      <c r="D60" s="15">
        <v>2370</v>
      </c>
      <c r="E60" s="14" t="s">
        <v>371</v>
      </c>
      <c r="F60" s="14" t="s">
        <v>372</v>
      </c>
      <c r="G60" s="16">
        <v>40893</v>
      </c>
    </row>
    <row r="61" spans="1:7" ht="25.5" x14ac:dyDescent="0.2">
      <c r="A61" s="14" t="s">
        <v>205</v>
      </c>
      <c r="B61" s="14" t="s">
        <v>451</v>
      </c>
      <c r="C61" s="14" t="s">
        <v>452</v>
      </c>
      <c r="D61" s="15">
        <v>4778</v>
      </c>
      <c r="E61" s="14" t="s">
        <v>371</v>
      </c>
      <c r="F61" s="14" t="s">
        <v>372</v>
      </c>
      <c r="G61" s="16">
        <v>40547</v>
      </c>
    </row>
    <row r="62" spans="1:7" ht="25.5" x14ac:dyDescent="0.2">
      <c r="A62" s="14" t="s">
        <v>204</v>
      </c>
      <c r="B62" s="14" t="s">
        <v>451</v>
      </c>
      <c r="C62" s="14" t="s">
        <v>453</v>
      </c>
      <c r="D62" s="15">
        <v>5978</v>
      </c>
      <c r="E62" s="14" t="s">
        <v>371</v>
      </c>
      <c r="F62" s="14" t="s">
        <v>372</v>
      </c>
      <c r="G62" s="16">
        <v>40547</v>
      </c>
    </row>
    <row r="63" spans="1:7" ht="25.5" x14ac:dyDescent="0.2">
      <c r="A63" s="14" t="s">
        <v>200</v>
      </c>
      <c r="B63" s="14" t="s">
        <v>454</v>
      </c>
      <c r="C63" s="14" t="s">
        <v>455</v>
      </c>
      <c r="D63" s="15">
        <v>2299</v>
      </c>
      <c r="E63" s="14" t="s">
        <v>371</v>
      </c>
      <c r="F63" s="14" t="s">
        <v>372</v>
      </c>
      <c r="G63" s="16">
        <v>41064</v>
      </c>
    </row>
    <row r="64" spans="1:7" ht="38.25" x14ac:dyDescent="0.2">
      <c r="A64" s="19" t="s">
        <v>300</v>
      </c>
      <c r="B64" s="19" t="s">
        <v>50</v>
      </c>
      <c r="C64" s="19" t="s">
        <v>456</v>
      </c>
      <c r="D64" s="20">
        <v>2400</v>
      </c>
      <c r="E64" s="19" t="s">
        <v>371</v>
      </c>
      <c r="F64" s="19" t="s">
        <v>372</v>
      </c>
      <c r="G64" s="21">
        <v>41193</v>
      </c>
    </row>
    <row r="65" spans="1:7" ht="25.5" x14ac:dyDescent="0.2">
      <c r="A65" s="14" t="s">
        <v>202</v>
      </c>
      <c r="B65" s="14" t="s">
        <v>175</v>
      </c>
      <c r="C65" s="14" t="s">
        <v>457</v>
      </c>
      <c r="D65" s="15">
        <v>2640</v>
      </c>
      <c r="E65" s="14" t="s">
        <v>371</v>
      </c>
      <c r="F65" s="14" t="s">
        <v>372</v>
      </c>
      <c r="G65" s="16">
        <v>41257</v>
      </c>
    </row>
    <row r="66" spans="1:7" ht="25.5" x14ac:dyDescent="0.2">
      <c r="A66" s="14" t="s">
        <v>320</v>
      </c>
      <c r="B66" s="14" t="s">
        <v>458</v>
      </c>
      <c r="C66" s="14" t="s">
        <v>459</v>
      </c>
      <c r="D66" s="15">
        <v>7500</v>
      </c>
      <c r="E66" s="14" t="s">
        <v>371</v>
      </c>
      <c r="F66" s="14" t="s">
        <v>372</v>
      </c>
      <c r="G66" s="16">
        <v>41257</v>
      </c>
    </row>
    <row r="67" spans="1:7" ht="25.5" x14ac:dyDescent="0.2">
      <c r="A67" s="14" t="s">
        <v>298</v>
      </c>
      <c r="B67" s="14" t="s">
        <v>402</v>
      </c>
      <c r="C67" s="14" t="s">
        <v>460</v>
      </c>
      <c r="D67" s="15">
        <v>3310</v>
      </c>
      <c r="E67" s="14" t="s">
        <v>371</v>
      </c>
      <c r="F67" s="14" t="s">
        <v>372</v>
      </c>
      <c r="G67" s="16">
        <v>41260</v>
      </c>
    </row>
    <row r="68" spans="1:7" ht="25.5" x14ac:dyDescent="0.2">
      <c r="A68" s="14" t="s">
        <v>297</v>
      </c>
      <c r="B68" s="14" t="s">
        <v>402</v>
      </c>
      <c r="C68" s="14" t="s">
        <v>460</v>
      </c>
      <c r="D68" s="15">
        <v>3310</v>
      </c>
      <c r="E68" s="14" t="s">
        <v>371</v>
      </c>
      <c r="F68" s="14" t="s">
        <v>372</v>
      </c>
      <c r="G68" s="16">
        <v>41260</v>
      </c>
    </row>
    <row r="69" spans="1:7" ht="25.5" x14ac:dyDescent="0.2">
      <c r="A69" s="14" t="s">
        <v>296</v>
      </c>
      <c r="B69" s="14" t="s">
        <v>402</v>
      </c>
      <c r="C69" s="14" t="s">
        <v>461</v>
      </c>
      <c r="D69" s="15">
        <v>3310</v>
      </c>
      <c r="E69" s="14" t="s">
        <v>371</v>
      </c>
      <c r="F69" s="14" t="s">
        <v>372</v>
      </c>
      <c r="G69" s="16">
        <v>41260</v>
      </c>
    </row>
    <row r="70" spans="1:7" ht="25.5" x14ac:dyDescent="0.2">
      <c r="A70" s="14" t="s">
        <v>295</v>
      </c>
      <c r="B70" s="14" t="s">
        <v>402</v>
      </c>
      <c r="C70" s="14" t="s">
        <v>460</v>
      </c>
      <c r="D70" s="15">
        <v>3310</v>
      </c>
      <c r="E70" s="14" t="s">
        <v>371</v>
      </c>
      <c r="F70" s="14" t="s">
        <v>372</v>
      </c>
      <c r="G70" s="16">
        <v>41260</v>
      </c>
    </row>
    <row r="71" spans="1:7" ht="25.5" x14ac:dyDescent="0.2">
      <c r="A71" s="14" t="s">
        <v>304</v>
      </c>
      <c r="B71" s="14" t="s">
        <v>402</v>
      </c>
      <c r="C71" s="14" t="s">
        <v>462</v>
      </c>
      <c r="D71" s="15">
        <v>2464</v>
      </c>
      <c r="E71" s="14" t="s">
        <v>371</v>
      </c>
      <c r="F71" s="14" t="s">
        <v>372</v>
      </c>
      <c r="G71" s="16">
        <v>41273</v>
      </c>
    </row>
    <row r="72" spans="1:7" ht="25.5" x14ac:dyDescent="0.2">
      <c r="A72" s="14" t="s">
        <v>303</v>
      </c>
      <c r="B72" s="14" t="s">
        <v>369</v>
      </c>
      <c r="C72" s="14" t="s">
        <v>463</v>
      </c>
      <c r="D72" s="15">
        <v>8824</v>
      </c>
      <c r="E72" s="14" t="s">
        <v>371</v>
      </c>
      <c r="F72" s="14" t="s">
        <v>372</v>
      </c>
      <c r="G72" s="16">
        <v>41273</v>
      </c>
    </row>
    <row r="73" spans="1:7" ht="25.5" x14ac:dyDescent="0.2">
      <c r="A73" s="14" t="s">
        <v>302</v>
      </c>
      <c r="B73" s="14" t="s">
        <v>438</v>
      </c>
      <c r="C73" s="14" t="s">
        <v>464</v>
      </c>
      <c r="D73" s="15">
        <v>5680</v>
      </c>
      <c r="E73" s="14" t="s">
        <v>371</v>
      </c>
      <c r="F73" s="14" t="s">
        <v>372</v>
      </c>
      <c r="G73" s="16">
        <v>41273</v>
      </c>
    </row>
    <row r="74" spans="1:7" ht="25.5" x14ac:dyDescent="0.2">
      <c r="A74" s="14" t="s">
        <v>321</v>
      </c>
      <c r="B74" s="14" t="s">
        <v>11</v>
      </c>
      <c r="C74" s="14" t="s">
        <v>465</v>
      </c>
      <c r="D74" s="15">
        <v>5250</v>
      </c>
      <c r="E74" s="14" t="s">
        <v>371</v>
      </c>
      <c r="F74" s="14" t="s">
        <v>372</v>
      </c>
      <c r="G74" s="16">
        <v>41263</v>
      </c>
    </row>
    <row r="75" spans="1:7" ht="25.5" x14ac:dyDescent="0.2">
      <c r="A75" s="14" t="s">
        <v>319</v>
      </c>
      <c r="B75" s="14" t="s">
        <v>466</v>
      </c>
      <c r="C75" s="14" t="s">
        <v>467</v>
      </c>
      <c r="D75" s="15">
        <v>2000</v>
      </c>
      <c r="E75" s="14" t="s">
        <v>371</v>
      </c>
      <c r="F75" s="14" t="s">
        <v>372</v>
      </c>
      <c r="G75" s="16">
        <v>41415</v>
      </c>
    </row>
    <row r="76" spans="1:7" ht="25.5" x14ac:dyDescent="0.2">
      <c r="A76" s="14" t="s">
        <v>293</v>
      </c>
      <c r="B76" s="14" t="s">
        <v>369</v>
      </c>
      <c r="C76" s="14" t="s">
        <v>468</v>
      </c>
      <c r="D76" s="15">
        <v>2000</v>
      </c>
      <c r="E76" s="14" t="s">
        <v>371</v>
      </c>
      <c r="F76" s="14" t="s">
        <v>372</v>
      </c>
      <c r="G76" s="16">
        <v>41501</v>
      </c>
    </row>
    <row r="77" spans="1:7" ht="25.5" x14ac:dyDescent="0.2">
      <c r="A77" s="14" t="s">
        <v>292</v>
      </c>
      <c r="B77" s="14" t="s">
        <v>369</v>
      </c>
      <c r="C77" s="14" t="s">
        <v>468</v>
      </c>
      <c r="D77" s="15">
        <v>2000</v>
      </c>
      <c r="E77" s="14" t="s">
        <v>371</v>
      </c>
      <c r="F77" s="14" t="s">
        <v>372</v>
      </c>
      <c r="G77" s="16">
        <v>41501</v>
      </c>
    </row>
    <row r="78" spans="1:7" ht="25.5" x14ac:dyDescent="0.2">
      <c r="A78" s="14" t="s">
        <v>291</v>
      </c>
      <c r="B78" s="14" t="s">
        <v>369</v>
      </c>
      <c r="C78" s="14" t="s">
        <v>468</v>
      </c>
      <c r="D78" s="15">
        <v>2000</v>
      </c>
      <c r="E78" s="14" t="s">
        <v>371</v>
      </c>
      <c r="F78" s="14" t="s">
        <v>372</v>
      </c>
      <c r="G78" s="16">
        <v>41501</v>
      </c>
    </row>
    <row r="79" spans="1:7" ht="25.5" x14ac:dyDescent="0.2">
      <c r="A79" s="14" t="s">
        <v>290</v>
      </c>
      <c r="B79" s="14" t="s">
        <v>369</v>
      </c>
      <c r="C79" s="14" t="s">
        <v>468</v>
      </c>
      <c r="D79" s="15">
        <v>2000</v>
      </c>
      <c r="E79" s="14" t="s">
        <v>371</v>
      </c>
      <c r="F79" s="14" t="s">
        <v>372</v>
      </c>
      <c r="G79" s="16">
        <v>41501</v>
      </c>
    </row>
    <row r="80" spans="1:7" ht="25.5" x14ac:dyDescent="0.2">
      <c r="A80" s="14" t="s">
        <v>289</v>
      </c>
      <c r="B80" s="14" t="s">
        <v>369</v>
      </c>
      <c r="C80" s="14" t="s">
        <v>468</v>
      </c>
      <c r="D80" s="15">
        <v>2000</v>
      </c>
      <c r="E80" s="14" t="s">
        <v>371</v>
      </c>
      <c r="F80" s="14" t="s">
        <v>372</v>
      </c>
      <c r="G80" s="16">
        <v>41501</v>
      </c>
    </row>
    <row r="81" spans="1:7" ht="25.5" x14ac:dyDescent="0.2">
      <c r="A81" s="14" t="s">
        <v>288</v>
      </c>
      <c r="B81" s="14" t="s">
        <v>369</v>
      </c>
      <c r="C81" s="14" t="s">
        <v>468</v>
      </c>
      <c r="D81" s="15">
        <v>2000</v>
      </c>
      <c r="E81" s="14" t="s">
        <v>371</v>
      </c>
      <c r="F81" s="14" t="s">
        <v>372</v>
      </c>
      <c r="G81" s="16">
        <v>41501</v>
      </c>
    </row>
    <row r="82" spans="1:7" ht="25.5" x14ac:dyDescent="0.2">
      <c r="A82" s="14" t="s">
        <v>287</v>
      </c>
      <c r="B82" s="14" t="s">
        <v>369</v>
      </c>
      <c r="C82" s="14" t="s">
        <v>468</v>
      </c>
      <c r="D82" s="15">
        <v>2000</v>
      </c>
      <c r="E82" s="14" t="s">
        <v>371</v>
      </c>
      <c r="F82" s="14" t="s">
        <v>372</v>
      </c>
      <c r="G82" s="16">
        <v>41501</v>
      </c>
    </row>
    <row r="83" spans="1:7" ht="25.5" x14ac:dyDescent="0.2">
      <c r="A83" s="14" t="s">
        <v>286</v>
      </c>
      <c r="B83" s="14" t="s">
        <v>369</v>
      </c>
      <c r="C83" s="14" t="s">
        <v>468</v>
      </c>
      <c r="D83" s="15">
        <v>2000</v>
      </c>
      <c r="E83" s="14" t="s">
        <v>371</v>
      </c>
      <c r="F83" s="14" t="s">
        <v>372</v>
      </c>
      <c r="G83" s="16">
        <v>41501</v>
      </c>
    </row>
    <row r="84" spans="1:7" ht="25.5" x14ac:dyDescent="0.2">
      <c r="A84" s="14" t="s">
        <v>285</v>
      </c>
      <c r="B84" s="14" t="s">
        <v>369</v>
      </c>
      <c r="C84" s="14" t="s">
        <v>468</v>
      </c>
      <c r="D84" s="15">
        <v>2000</v>
      </c>
      <c r="E84" s="14" t="s">
        <v>371</v>
      </c>
      <c r="F84" s="14" t="s">
        <v>372</v>
      </c>
      <c r="G84" s="16">
        <v>41501</v>
      </c>
    </row>
    <row r="85" spans="1:7" ht="25.5" x14ac:dyDescent="0.2">
      <c r="A85" s="14" t="s">
        <v>284</v>
      </c>
      <c r="B85" s="14" t="s">
        <v>369</v>
      </c>
      <c r="C85" s="14" t="s">
        <v>468</v>
      </c>
      <c r="D85" s="15">
        <v>2000</v>
      </c>
      <c r="E85" s="14" t="s">
        <v>371</v>
      </c>
      <c r="F85" s="14" t="s">
        <v>372</v>
      </c>
      <c r="G85" s="16">
        <v>41501</v>
      </c>
    </row>
    <row r="86" spans="1:7" ht="25.5" x14ac:dyDescent="0.2">
      <c r="A86" s="14" t="s">
        <v>283</v>
      </c>
      <c r="B86" s="14" t="s">
        <v>369</v>
      </c>
      <c r="C86" s="14" t="s">
        <v>468</v>
      </c>
      <c r="D86" s="15">
        <v>2000</v>
      </c>
      <c r="E86" s="14" t="s">
        <v>371</v>
      </c>
      <c r="F86" s="14" t="s">
        <v>372</v>
      </c>
      <c r="G86" s="16">
        <v>41501</v>
      </c>
    </row>
    <row r="87" spans="1:7" ht="25.5" x14ac:dyDescent="0.2">
      <c r="A87" s="14" t="s">
        <v>282</v>
      </c>
      <c r="B87" s="14" t="s">
        <v>369</v>
      </c>
      <c r="C87" s="14" t="s">
        <v>468</v>
      </c>
      <c r="D87" s="15">
        <v>2000</v>
      </c>
      <c r="E87" s="14" t="s">
        <v>371</v>
      </c>
      <c r="F87" s="14" t="s">
        <v>372</v>
      </c>
      <c r="G87" s="16">
        <v>41501</v>
      </c>
    </row>
    <row r="88" spans="1:7" ht="25.5" x14ac:dyDescent="0.2">
      <c r="A88" s="14" t="s">
        <v>281</v>
      </c>
      <c r="B88" s="14" t="s">
        <v>369</v>
      </c>
      <c r="C88" s="14" t="s">
        <v>468</v>
      </c>
      <c r="D88" s="15">
        <v>2000</v>
      </c>
      <c r="E88" s="14" t="s">
        <v>371</v>
      </c>
      <c r="F88" s="14" t="s">
        <v>372</v>
      </c>
      <c r="G88" s="16">
        <v>41501</v>
      </c>
    </row>
    <row r="89" spans="1:7" ht="25.5" x14ac:dyDescent="0.2">
      <c r="A89" s="14" t="s">
        <v>280</v>
      </c>
      <c r="B89" s="14" t="s">
        <v>369</v>
      </c>
      <c r="C89" s="14" t="s">
        <v>468</v>
      </c>
      <c r="D89" s="15">
        <v>2000</v>
      </c>
      <c r="E89" s="14" t="s">
        <v>371</v>
      </c>
      <c r="F89" s="14" t="s">
        <v>372</v>
      </c>
      <c r="G89" s="16">
        <v>41501</v>
      </c>
    </row>
    <row r="90" spans="1:7" ht="25.5" x14ac:dyDescent="0.2">
      <c r="A90" s="14" t="s">
        <v>279</v>
      </c>
      <c r="B90" s="14" t="s">
        <v>369</v>
      </c>
      <c r="C90" s="14" t="s">
        <v>468</v>
      </c>
      <c r="D90" s="15">
        <v>2000</v>
      </c>
      <c r="E90" s="14" t="s">
        <v>371</v>
      </c>
      <c r="F90" s="14" t="s">
        <v>372</v>
      </c>
      <c r="G90" s="16">
        <v>41501</v>
      </c>
    </row>
    <row r="91" spans="1:7" ht="25.5" x14ac:dyDescent="0.2">
      <c r="A91" s="14" t="s">
        <v>278</v>
      </c>
      <c r="B91" s="14" t="s">
        <v>369</v>
      </c>
      <c r="C91" s="14" t="s">
        <v>468</v>
      </c>
      <c r="D91" s="15">
        <v>2000</v>
      </c>
      <c r="E91" s="14" t="s">
        <v>371</v>
      </c>
      <c r="F91" s="14" t="s">
        <v>372</v>
      </c>
      <c r="G91" s="16">
        <v>41501</v>
      </c>
    </row>
    <row r="92" spans="1:7" ht="25.5" x14ac:dyDescent="0.2">
      <c r="A92" s="14" t="s">
        <v>277</v>
      </c>
      <c r="B92" s="14" t="s">
        <v>369</v>
      </c>
      <c r="C92" s="14" t="s">
        <v>468</v>
      </c>
      <c r="D92" s="15">
        <v>2000</v>
      </c>
      <c r="E92" s="14" t="s">
        <v>371</v>
      </c>
      <c r="F92" s="14" t="s">
        <v>372</v>
      </c>
      <c r="G92" s="16">
        <v>41501</v>
      </c>
    </row>
    <row r="93" spans="1:7" ht="25.5" x14ac:dyDescent="0.2">
      <c r="A93" s="14" t="s">
        <v>276</v>
      </c>
      <c r="B93" s="14" t="s">
        <v>369</v>
      </c>
      <c r="C93" s="14" t="s">
        <v>468</v>
      </c>
      <c r="D93" s="15">
        <v>2000</v>
      </c>
      <c r="E93" s="14" t="s">
        <v>371</v>
      </c>
      <c r="F93" s="14" t="s">
        <v>372</v>
      </c>
      <c r="G93" s="16">
        <v>41501</v>
      </c>
    </row>
    <row r="94" spans="1:7" ht="25.5" x14ac:dyDescent="0.2">
      <c r="A94" s="14" t="s">
        <v>275</v>
      </c>
      <c r="B94" s="14" t="s">
        <v>369</v>
      </c>
      <c r="C94" s="14" t="s">
        <v>468</v>
      </c>
      <c r="D94" s="15">
        <v>2000</v>
      </c>
      <c r="E94" s="14" t="s">
        <v>371</v>
      </c>
      <c r="F94" s="14" t="s">
        <v>372</v>
      </c>
      <c r="G94" s="16">
        <v>41501</v>
      </c>
    </row>
    <row r="95" spans="1:7" ht="25.5" x14ac:dyDescent="0.2">
      <c r="A95" s="14" t="s">
        <v>274</v>
      </c>
      <c r="B95" s="14" t="s">
        <v>369</v>
      </c>
      <c r="C95" s="14" t="s">
        <v>468</v>
      </c>
      <c r="D95" s="15">
        <v>2000</v>
      </c>
      <c r="E95" s="14" t="s">
        <v>371</v>
      </c>
      <c r="F95" s="14" t="s">
        <v>372</v>
      </c>
      <c r="G95" s="16">
        <v>41501</v>
      </c>
    </row>
    <row r="96" spans="1:7" ht="25.5" x14ac:dyDescent="0.2">
      <c r="A96" s="14" t="s">
        <v>273</v>
      </c>
      <c r="B96" s="14" t="s">
        <v>369</v>
      </c>
      <c r="C96" s="14" t="s">
        <v>468</v>
      </c>
      <c r="D96" s="15">
        <v>2000</v>
      </c>
      <c r="E96" s="14" t="s">
        <v>371</v>
      </c>
      <c r="F96" s="14" t="s">
        <v>372</v>
      </c>
      <c r="G96" s="16">
        <v>41501</v>
      </c>
    </row>
    <row r="97" spans="1:7" ht="25.5" x14ac:dyDescent="0.2">
      <c r="A97" s="14" t="s">
        <v>272</v>
      </c>
      <c r="B97" s="14" t="s">
        <v>369</v>
      </c>
      <c r="C97" s="14" t="s">
        <v>468</v>
      </c>
      <c r="D97" s="15">
        <v>2000</v>
      </c>
      <c r="E97" s="14" t="s">
        <v>371</v>
      </c>
      <c r="F97" s="14" t="s">
        <v>372</v>
      </c>
      <c r="G97" s="16">
        <v>41501</v>
      </c>
    </row>
    <row r="98" spans="1:7" ht="25.5" x14ac:dyDescent="0.2">
      <c r="A98" s="14" t="s">
        <v>271</v>
      </c>
      <c r="B98" s="14" t="s">
        <v>369</v>
      </c>
      <c r="C98" s="14" t="s">
        <v>468</v>
      </c>
      <c r="D98" s="15">
        <v>2000</v>
      </c>
      <c r="E98" s="14" t="s">
        <v>371</v>
      </c>
      <c r="F98" s="14" t="s">
        <v>372</v>
      </c>
      <c r="G98" s="16">
        <v>41501</v>
      </c>
    </row>
    <row r="99" spans="1:7" ht="25.5" x14ac:dyDescent="0.2">
      <c r="A99" s="14" t="s">
        <v>270</v>
      </c>
      <c r="B99" s="14" t="s">
        <v>369</v>
      </c>
      <c r="C99" s="14" t="s">
        <v>468</v>
      </c>
      <c r="D99" s="15">
        <v>2000</v>
      </c>
      <c r="E99" s="14" t="s">
        <v>371</v>
      </c>
      <c r="F99" s="14" t="s">
        <v>372</v>
      </c>
      <c r="G99" s="16">
        <v>41501</v>
      </c>
    </row>
    <row r="100" spans="1:7" ht="25.5" x14ac:dyDescent="0.2">
      <c r="A100" s="14" t="s">
        <v>269</v>
      </c>
      <c r="B100" s="14" t="s">
        <v>369</v>
      </c>
      <c r="C100" s="14" t="s">
        <v>468</v>
      </c>
      <c r="D100" s="15">
        <v>2000</v>
      </c>
      <c r="E100" s="14" t="s">
        <v>371</v>
      </c>
      <c r="F100" s="14" t="s">
        <v>372</v>
      </c>
      <c r="G100" s="16">
        <v>41501</v>
      </c>
    </row>
    <row r="101" spans="1:7" ht="25.5" x14ac:dyDescent="0.2">
      <c r="A101" s="14" t="s">
        <v>268</v>
      </c>
      <c r="B101" s="14" t="s">
        <v>369</v>
      </c>
      <c r="C101" s="14" t="s">
        <v>468</v>
      </c>
      <c r="D101" s="15">
        <v>2000</v>
      </c>
      <c r="E101" s="14" t="s">
        <v>371</v>
      </c>
      <c r="F101" s="14" t="s">
        <v>372</v>
      </c>
      <c r="G101" s="16">
        <v>41501</v>
      </c>
    </row>
    <row r="102" spans="1:7" ht="25.5" x14ac:dyDescent="0.2">
      <c r="A102" s="14" t="s">
        <v>267</v>
      </c>
      <c r="B102" s="14" t="s">
        <v>369</v>
      </c>
      <c r="C102" s="14" t="s">
        <v>468</v>
      </c>
      <c r="D102" s="15">
        <v>2000</v>
      </c>
      <c r="E102" s="14" t="s">
        <v>371</v>
      </c>
      <c r="F102" s="14" t="s">
        <v>372</v>
      </c>
      <c r="G102" s="16">
        <v>41501</v>
      </c>
    </row>
    <row r="103" spans="1:7" ht="25.5" x14ac:dyDescent="0.2">
      <c r="A103" s="14" t="s">
        <v>266</v>
      </c>
      <c r="B103" s="14" t="s">
        <v>369</v>
      </c>
      <c r="C103" s="14" t="s">
        <v>468</v>
      </c>
      <c r="D103" s="15">
        <v>2000</v>
      </c>
      <c r="E103" s="14" t="s">
        <v>371</v>
      </c>
      <c r="F103" s="14" t="s">
        <v>372</v>
      </c>
      <c r="G103" s="16">
        <v>41501</v>
      </c>
    </row>
    <row r="104" spans="1:7" ht="25.5" x14ac:dyDescent="0.2">
      <c r="A104" s="14" t="s">
        <v>265</v>
      </c>
      <c r="B104" s="14" t="s">
        <v>369</v>
      </c>
      <c r="C104" s="14" t="s">
        <v>468</v>
      </c>
      <c r="D104" s="15">
        <v>2000</v>
      </c>
      <c r="E104" s="14" t="s">
        <v>371</v>
      </c>
      <c r="F104" s="14" t="s">
        <v>372</v>
      </c>
      <c r="G104" s="16">
        <v>41501</v>
      </c>
    </row>
    <row r="105" spans="1:7" ht="25.5" x14ac:dyDescent="0.2">
      <c r="A105" s="14" t="s">
        <v>263</v>
      </c>
      <c r="B105" s="14" t="s">
        <v>369</v>
      </c>
      <c r="C105" s="14" t="s">
        <v>468</v>
      </c>
      <c r="D105" s="15">
        <v>2000</v>
      </c>
      <c r="E105" s="14" t="s">
        <v>371</v>
      </c>
      <c r="F105" s="14" t="s">
        <v>372</v>
      </c>
      <c r="G105" s="16">
        <v>41501</v>
      </c>
    </row>
    <row r="106" spans="1:7" ht="25.5" x14ac:dyDescent="0.2">
      <c r="A106" s="14" t="s">
        <v>262</v>
      </c>
      <c r="B106" s="14" t="s">
        <v>369</v>
      </c>
      <c r="C106" s="14" t="s">
        <v>468</v>
      </c>
      <c r="D106" s="15">
        <v>2000</v>
      </c>
      <c r="E106" s="14" t="s">
        <v>371</v>
      </c>
      <c r="F106" s="14" t="s">
        <v>372</v>
      </c>
      <c r="G106" s="16">
        <v>41501</v>
      </c>
    </row>
    <row r="107" spans="1:7" ht="25.5" x14ac:dyDescent="0.2">
      <c r="A107" s="14" t="s">
        <v>261</v>
      </c>
      <c r="B107" s="14" t="s">
        <v>438</v>
      </c>
      <c r="C107" s="14" t="s">
        <v>469</v>
      </c>
      <c r="D107" s="15">
        <v>4000</v>
      </c>
      <c r="E107" s="14" t="s">
        <v>371</v>
      </c>
      <c r="F107" s="14" t="s">
        <v>372</v>
      </c>
      <c r="G107" s="16">
        <v>41501</v>
      </c>
    </row>
    <row r="108" spans="1:7" ht="25.5" x14ac:dyDescent="0.2">
      <c r="A108" s="14" t="s">
        <v>260</v>
      </c>
      <c r="B108" s="14" t="s">
        <v>438</v>
      </c>
      <c r="C108" s="14" t="s">
        <v>470</v>
      </c>
      <c r="D108" s="15">
        <v>5350</v>
      </c>
      <c r="E108" s="14" t="s">
        <v>371</v>
      </c>
      <c r="F108" s="14" t="s">
        <v>372</v>
      </c>
      <c r="G108" s="16">
        <v>41941</v>
      </c>
    </row>
    <row r="109" spans="1:7" ht="25.5" x14ac:dyDescent="0.2">
      <c r="A109" s="14" t="s">
        <v>259</v>
      </c>
      <c r="B109" s="14" t="s">
        <v>402</v>
      </c>
      <c r="C109" s="14" t="s">
        <v>471</v>
      </c>
      <c r="D109" s="15">
        <v>8460</v>
      </c>
      <c r="E109" s="14" t="s">
        <v>371</v>
      </c>
      <c r="F109" s="14" t="s">
        <v>372</v>
      </c>
      <c r="G109" s="16">
        <v>41941</v>
      </c>
    </row>
    <row r="110" spans="1:7" ht="25.5" x14ac:dyDescent="0.2">
      <c r="A110" s="14" t="s">
        <v>258</v>
      </c>
      <c r="B110" s="14" t="s">
        <v>402</v>
      </c>
      <c r="C110" s="14" t="s">
        <v>472</v>
      </c>
      <c r="D110" s="15">
        <v>2730</v>
      </c>
      <c r="E110" s="14" t="s">
        <v>371</v>
      </c>
      <c r="F110" s="14" t="s">
        <v>372</v>
      </c>
      <c r="G110" s="16">
        <v>41941</v>
      </c>
    </row>
    <row r="111" spans="1:7" ht="25.5" x14ac:dyDescent="0.2">
      <c r="A111" s="14" t="s">
        <v>257</v>
      </c>
      <c r="B111" s="14" t="s">
        <v>369</v>
      </c>
      <c r="C111" s="14" t="s">
        <v>473</v>
      </c>
      <c r="D111" s="15">
        <v>2330</v>
      </c>
      <c r="E111" s="14" t="s">
        <v>371</v>
      </c>
      <c r="F111" s="14" t="s">
        <v>372</v>
      </c>
      <c r="G111" s="16">
        <v>41941</v>
      </c>
    </row>
    <row r="112" spans="1:7" ht="25.5" x14ac:dyDescent="0.2">
      <c r="A112" s="14" t="s">
        <v>256</v>
      </c>
      <c r="B112" s="14" t="s">
        <v>369</v>
      </c>
      <c r="C112" s="14" t="s">
        <v>473</v>
      </c>
      <c r="D112" s="15">
        <v>2330</v>
      </c>
      <c r="E112" s="14" t="s">
        <v>371</v>
      </c>
      <c r="F112" s="14" t="s">
        <v>372</v>
      </c>
      <c r="G112" s="16">
        <v>41941</v>
      </c>
    </row>
    <row r="113" spans="1:7" ht="25.5" x14ac:dyDescent="0.2">
      <c r="A113" s="14" t="s">
        <v>255</v>
      </c>
      <c r="B113" s="14" t="s">
        <v>369</v>
      </c>
      <c r="C113" s="14" t="s">
        <v>473</v>
      </c>
      <c r="D113" s="15">
        <v>2330</v>
      </c>
      <c r="E113" s="14" t="s">
        <v>371</v>
      </c>
      <c r="F113" s="14" t="s">
        <v>372</v>
      </c>
      <c r="G113" s="16">
        <v>41941</v>
      </c>
    </row>
    <row r="114" spans="1:7" ht="25.5" x14ac:dyDescent="0.2">
      <c r="A114" s="14" t="s">
        <v>254</v>
      </c>
      <c r="B114" s="14" t="s">
        <v>369</v>
      </c>
      <c r="C114" s="14" t="s">
        <v>473</v>
      </c>
      <c r="D114" s="15">
        <v>2330</v>
      </c>
      <c r="E114" s="14" t="s">
        <v>371</v>
      </c>
      <c r="F114" s="14" t="s">
        <v>372</v>
      </c>
      <c r="G114" s="16">
        <v>41941</v>
      </c>
    </row>
    <row r="115" spans="1:7" ht="25.5" x14ac:dyDescent="0.2">
      <c r="A115" s="14" t="s">
        <v>253</v>
      </c>
      <c r="B115" s="14" t="s">
        <v>369</v>
      </c>
      <c r="C115" s="14" t="s">
        <v>473</v>
      </c>
      <c r="D115" s="15">
        <v>2330</v>
      </c>
      <c r="E115" s="14" t="s">
        <v>371</v>
      </c>
      <c r="F115" s="14" t="s">
        <v>372</v>
      </c>
      <c r="G115" s="16">
        <v>41941</v>
      </c>
    </row>
    <row r="116" spans="1:7" ht="25.5" x14ac:dyDescent="0.2">
      <c r="A116" s="14" t="s">
        <v>252</v>
      </c>
      <c r="B116" s="14" t="s">
        <v>369</v>
      </c>
      <c r="C116" s="14" t="s">
        <v>473</v>
      </c>
      <c r="D116" s="15">
        <v>2330</v>
      </c>
      <c r="E116" s="14" t="s">
        <v>371</v>
      </c>
      <c r="F116" s="14" t="s">
        <v>372</v>
      </c>
      <c r="G116" s="16">
        <v>41941</v>
      </c>
    </row>
    <row r="117" spans="1:7" ht="25.5" x14ac:dyDescent="0.2">
      <c r="A117" s="14" t="s">
        <v>251</v>
      </c>
      <c r="B117" s="14" t="s">
        <v>369</v>
      </c>
      <c r="C117" s="14" t="s">
        <v>473</v>
      </c>
      <c r="D117" s="15">
        <v>2330</v>
      </c>
      <c r="E117" s="14" t="s">
        <v>371</v>
      </c>
      <c r="F117" s="14" t="s">
        <v>372</v>
      </c>
      <c r="G117" s="16">
        <v>41941</v>
      </c>
    </row>
    <row r="118" spans="1:7" ht="25.5" x14ac:dyDescent="0.2">
      <c r="A118" s="14" t="s">
        <v>250</v>
      </c>
      <c r="B118" s="14" t="s">
        <v>369</v>
      </c>
      <c r="C118" s="14" t="s">
        <v>473</v>
      </c>
      <c r="D118" s="15">
        <v>2330</v>
      </c>
      <c r="E118" s="14" t="s">
        <v>371</v>
      </c>
      <c r="F118" s="14" t="s">
        <v>372</v>
      </c>
      <c r="G118" s="16">
        <v>41941</v>
      </c>
    </row>
    <row r="119" spans="1:7" ht="25.5" x14ac:dyDescent="0.2">
      <c r="A119" s="14" t="s">
        <v>249</v>
      </c>
      <c r="B119" s="14" t="s">
        <v>369</v>
      </c>
      <c r="C119" s="14" t="s">
        <v>473</v>
      </c>
      <c r="D119" s="15">
        <v>2330</v>
      </c>
      <c r="E119" s="14" t="s">
        <v>371</v>
      </c>
      <c r="F119" s="14" t="s">
        <v>372</v>
      </c>
      <c r="G119" s="16">
        <v>41941</v>
      </c>
    </row>
    <row r="120" spans="1:7" ht="25.5" x14ac:dyDescent="0.2">
      <c r="A120" s="14" t="s">
        <v>248</v>
      </c>
      <c r="B120" s="14" t="s">
        <v>369</v>
      </c>
      <c r="C120" s="14" t="s">
        <v>473</v>
      </c>
      <c r="D120" s="15">
        <v>2330</v>
      </c>
      <c r="E120" s="14" t="s">
        <v>371</v>
      </c>
      <c r="F120" s="14" t="s">
        <v>372</v>
      </c>
      <c r="G120" s="16">
        <v>41941</v>
      </c>
    </row>
    <row r="121" spans="1:7" ht="25.5" x14ac:dyDescent="0.2">
      <c r="A121" s="14" t="s">
        <v>247</v>
      </c>
      <c r="B121" s="14" t="s">
        <v>369</v>
      </c>
      <c r="C121" s="14" t="s">
        <v>473</v>
      </c>
      <c r="D121" s="15">
        <v>2330</v>
      </c>
      <c r="E121" s="14" t="s">
        <v>371</v>
      </c>
      <c r="F121" s="14" t="s">
        <v>372</v>
      </c>
      <c r="G121" s="16">
        <v>41941</v>
      </c>
    </row>
    <row r="122" spans="1:7" ht="25.5" x14ac:dyDescent="0.2">
      <c r="A122" s="14" t="s">
        <v>246</v>
      </c>
      <c r="B122" s="14" t="s">
        <v>369</v>
      </c>
      <c r="C122" s="14" t="s">
        <v>473</v>
      </c>
      <c r="D122" s="15">
        <v>2330</v>
      </c>
      <c r="E122" s="14" t="s">
        <v>371</v>
      </c>
      <c r="F122" s="14" t="s">
        <v>372</v>
      </c>
      <c r="G122" s="16">
        <v>41941</v>
      </c>
    </row>
    <row r="123" spans="1:7" ht="25.5" x14ac:dyDescent="0.2">
      <c r="A123" s="14" t="s">
        <v>245</v>
      </c>
      <c r="B123" s="14" t="s">
        <v>369</v>
      </c>
      <c r="C123" s="14" t="s">
        <v>473</v>
      </c>
      <c r="D123" s="15">
        <v>2330</v>
      </c>
      <c r="E123" s="14" t="s">
        <v>371</v>
      </c>
      <c r="F123" s="14" t="s">
        <v>372</v>
      </c>
      <c r="G123" s="16">
        <v>41941</v>
      </c>
    </row>
    <row r="124" spans="1:7" ht="25.5" x14ac:dyDescent="0.2">
      <c r="A124" s="14" t="s">
        <v>244</v>
      </c>
      <c r="B124" s="14" t="s">
        <v>369</v>
      </c>
      <c r="C124" s="14" t="s">
        <v>473</v>
      </c>
      <c r="D124" s="15">
        <v>2330</v>
      </c>
      <c r="E124" s="14" t="s">
        <v>371</v>
      </c>
      <c r="F124" s="14" t="s">
        <v>372</v>
      </c>
      <c r="G124" s="16">
        <v>41941</v>
      </c>
    </row>
    <row r="125" spans="1:7" ht="25.5" x14ac:dyDescent="0.2">
      <c r="A125" s="14" t="s">
        <v>243</v>
      </c>
      <c r="B125" s="14" t="s">
        <v>369</v>
      </c>
      <c r="C125" s="14" t="s">
        <v>473</v>
      </c>
      <c r="D125" s="15">
        <v>2330</v>
      </c>
      <c r="E125" s="14" t="s">
        <v>371</v>
      </c>
      <c r="F125" s="14" t="s">
        <v>372</v>
      </c>
      <c r="G125" s="16">
        <v>41941</v>
      </c>
    </row>
    <row r="126" spans="1:7" ht="25.5" x14ac:dyDescent="0.2">
      <c r="A126" s="14" t="s">
        <v>242</v>
      </c>
      <c r="B126" s="14" t="s">
        <v>369</v>
      </c>
      <c r="C126" s="14" t="s">
        <v>473</v>
      </c>
      <c r="D126" s="15">
        <v>2330</v>
      </c>
      <c r="E126" s="14" t="s">
        <v>371</v>
      </c>
      <c r="F126" s="14" t="s">
        <v>372</v>
      </c>
      <c r="G126" s="16">
        <v>41941</v>
      </c>
    </row>
    <row r="127" spans="1:7" ht="25.5" x14ac:dyDescent="0.2">
      <c r="A127" s="14" t="s">
        <v>241</v>
      </c>
      <c r="B127" s="14" t="s">
        <v>369</v>
      </c>
      <c r="C127" s="14" t="s">
        <v>473</v>
      </c>
      <c r="D127" s="15">
        <v>2330</v>
      </c>
      <c r="E127" s="14" t="s">
        <v>371</v>
      </c>
      <c r="F127" s="14" t="s">
        <v>372</v>
      </c>
      <c r="G127" s="16">
        <v>41941</v>
      </c>
    </row>
    <row r="128" spans="1:7" ht="25.5" x14ac:dyDescent="0.2">
      <c r="A128" s="14" t="s">
        <v>240</v>
      </c>
      <c r="B128" s="14" t="s">
        <v>369</v>
      </c>
      <c r="C128" s="14" t="s">
        <v>473</v>
      </c>
      <c r="D128" s="15">
        <v>2330</v>
      </c>
      <c r="E128" s="14" t="s">
        <v>371</v>
      </c>
      <c r="F128" s="14" t="s">
        <v>372</v>
      </c>
      <c r="G128" s="16">
        <v>41941</v>
      </c>
    </row>
    <row r="129" spans="1:8" ht="25.5" x14ac:dyDescent="0.2">
      <c r="A129" s="14" t="s">
        <v>239</v>
      </c>
      <c r="B129" s="14" t="s">
        <v>369</v>
      </c>
      <c r="C129" s="14" t="s">
        <v>473</v>
      </c>
      <c r="D129" s="15">
        <v>2330</v>
      </c>
      <c r="E129" s="14" t="s">
        <v>371</v>
      </c>
      <c r="F129" s="14" t="s">
        <v>372</v>
      </c>
      <c r="G129" s="16">
        <v>41941</v>
      </c>
    </row>
    <row r="130" spans="1:8" ht="25.5" x14ac:dyDescent="0.2">
      <c r="A130" s="14" t="s">
        <v>238</v>
      </c>
      <c r="B130" s="14" t="s">
        <v>369</v>
      </c>
      <c r="C130" s="14" t="s">
        <v>473</v>
      </c>
      <c r="D130" s="15">
        <v>2330</v>
      </c>
      <c r="E130" s="14" t="s">
        <v>371</v>
      </c>
      <c r="F130" s="14" t="s">
        <v>372</v>
      </c>
      <c r="G130" s="16">
        <v>41941</v>
      </c>
    </row>
    <row r="131" spans="1:8" ht="25.5" x14ac:dyDescent="0.2">
      <c r="A131" s="14" t="s">
        <v>237</v>
      </c>
      <c r="B131" s="14" t="s">
        <v>369</v>
      </c>
      <c r="C131" s="14" t="s">
        <v>473</v>
      </c>
      <c r="D131" s="15">
        <v>2330</v>
      </c>
      <c r="E131" s="14" t="s">
        <v>371</v>
      </c>
      <c r="F131" s="14" t="s">
        <v>372</v>
      </c>
      <c r="G131" s="16">
        <v>41941</v>
      </c>
    </row>
    <row r="132" spans="1:8" ht="25.5" x14ac:dyDescent="0.2">
      <c r="A132" s="14" t="s">
        <v>236</v>
      </c>
      <c r="B132" s="14" t="s">
        <v>369</v>
      </c>
      <c r="C132" s="14" t="s">
        <v>473</v>
      </c>
      <c r="D132" s="15">
        <v>2330</v>
      </c>
      <c r="E132" s="14" t="s">
        <v>371</v>
      </c>
      <c r="F132" s="14" t="s">
        <v>372</v>
      </c>
      <c r="G132" s="16">
        <v>41941</v>
      </c>
    </row>
    <row r="133" spans="1:8" ht="25.5" x14ac:dyDescent="0.2">
      <c r="A133" s="14" t="s">
        <v>235</v>
      </c>
      <c r="B133" s="14" t="s">
        <v>369</v>
      </c>
      <c r="C133" s="14" t="s">
        <v>473</v>
      </c>
      <c r="D133" s="15">
        <v>2330</v>
      </c>
      <c r="E133" s="14" t="s">
        <v>371</v>
      </c>
      <c r="F133" s="14" t="s">
        <v>372</v>
      </c>
      <c r="G133" s="16">
        <v>41941</v>
      </c>
    </row>
    <row r="134" spans="1:8" ht="25.5" x14ac:dyDescent="0.2">
      <c r="A134" s="14" t="s">
        <v>234</v>
      </c>
      <c r="B134" s="14" t="s">
        <v>438</v>
      </c>
      <c r="C134" s="14" t="s">
        <v>470</v>
      </c>
      <c r="D134" s="15">
        <v>5350</v>
      </c>
      <c r="E134" s="14" t="s">
        <v>371</v>
      </c>
      <c r="F134" s="14" t="s">
        <v>372</v>
      </c>
      <c r="G134" s="16">
        <v>41941</v>
      </c>
    </row>
    <row r="135" spans="1:8" ht="25.5" x14ac:dyDescent="0.2">
      <c r="A135" s="14" t="s">
        <v>233</v>
      </c>
      <c r="B135" s="14" t="s">
        <v>50</v>
      </c>
      <c r="C135" s="14" t="s">
        <v>474</v>
      </c>
      <c r="D135" s="15">
        <v>3553</v>
      </c>
      <c r="E135" s="14" t="s">
        <v>371</v>
      </c>
      <c r="F135" s="14" t="s">
        <v>372</v>
      </c>
      <c r="G135" s="16">
        <v>41992</v>
      </c>
    </row>
    <row r="136" spans="1:8" ht="25.5" x14ac:dyDescent="0.2">
      <c r="A136" s="14" t="s">
        <v>231</v>
      </c>
      <c r="B136" s="14" t="s">
        <v>50</v>
      </c>
      <c r="C136" s="14" t="s">
        <v>475</v>
      </c>
      <c r="D136" s="15">
        <v>3553</v>
      </c>
      <c r="E136" s="14" t="s">
        <v>371</v>
      </c>
      <c r="F136" s="14" t="s">
        <v>372</v>
      </c>
      <c r="G136" s="16">
        <v>41992</v>
      </c>
    </row>
    <row r="137" spans="1:8" ht="25.5" x14ac:dyDescent="0.2">
      <c r="A137" s="19" t="s">
        <v>317</v>
      </c>
      <c r="B137" s="19" t="s">
        <v>476</v>
      </c>
      <c r="C137" s="19" t="s">
        <v>477</v>
      </c>
      <c r="D137" s="20">
        <v>4980</v>
      </c>
      <c r="E137" s="19" t="s">
        <v>371</v>
      </c>
      <c r="F137" s="19" t="s">
        <v>372</v>
      </c>
      <c r="G137" s="21">
        <v>42236</v>
      </c>
      <c r="H137"/>
    </row>
    <row r="138" spans="1:8" ht="25.5" x14ac:dyDescent="0.2">
      <c r="A138" s="14" t="s">
        <v>230</v>
      </c>
      <c r="B138" s="14" t="s">
        <v>438</v>
      </c>
      <c r="C138" s="14" t="s">
        <v>478</v>
      </c>
      <c r="D138" s="15">
        <v>19900</v>
      </c>
      <c r="E138" s="14" t="s">
        <v>371</v>
      </c>
      <c r="F138" s="14" t="s">
        <v>372</v>
      </c>
      <c r="G138" s="16">
        <v>42279</v>
      </c>
    </row>
    <row r="139" spans="1:8" ht="25.5" x14ac:dyDescent="0.2">
      <c r="A139" s="14" t="s">
        <v>229</v>
      </c>
      <c r="B139" s="14" t="s">
        <v>50</v>
      </c>
      <c r="C139" s="14" t="s">
        <v>479</v>
      </c>
      <c r="D139" s="15">
        <v>3691</v>
      </c>
      <c r="E139" s="14" t="s">
        <v>371</v>
      </c>
      <c r="F139" s="14" t="s">
        <v>372</v>
      </c>
      <c r="G139" s="16">
        <v>42349</v>
      </c>
    </row>
    <row r="140" spans="1:8" ht="25.5" x14ac:dyDescent="0.2">
      <c r="A140" s="14" t="s">
        <v>318</v>
      </c>
      <c r="B140" s="14" t="s">
        <v>466</v>
      </c>
      <c r="C140" s="14" t="s">
        <v>480</v>
      </c>
      <c r="D140" s="15">
        <v>5580</v>
      </c>
      <c r="E140" s="14" t="s">
        <v>371</v>
      </c>
      <c r="F140" s="14" t="s">
        <v>372</v>
      </c>
      <c r="G140" s="16">
        <v>43040</v>
      </c>
    </row>
    <row r="141" spans="1:8" ht="25.5" x14ac:dyDescent="0.2">
      <c r="A141" s="14" t="s">
        <v>228</v>
      </c>
      <c r="B141" s="14" t="s">
        <v>481</v>
      </c>
      <c r="C141" s="14" t="s">
        <v>482</v>
      </c>
      <c r="D141" s="15">
        <v>30645</v>
      </c>
      <c r="E141" s="14" t="s">
        <v>371</v>
      </c>
      <c r="F141" s="14" t="s">
        <v>372</v>
      </c>
      <c r="G141" s="16">
        <v>43068</v>
      </c>
    </row>
    <row r="142" spans="1:8" ht="25.5" x14ac:dyDescent="0.2">
      <c r="A142" s="14" t="s">
        <v>201</v>
      </c>
      <c r="B142" s="14" t="s">
        <v>451</v>
      </c>
      <c r="C142" s="14" t="s">
        <v>483</v>
      </c>
      <c r="D142" s="15">
        <v>4100</v>
      </c>
      <c r="E142" s="14" t="s">
        <v>371</v>
      </c>
      <c r="F142" s="14" t="s">
        <v>372</v>
      </c>
      <c r="G142" s="16">
        <v>43090</v>
      </c>
    </row>
    <row r="143" spans="1:8" ht="25.5" x14ac:dyDescent="0.2">
      <c r="A143" s="14" t="s">
        <v>327</v>
      </c>
      <c r="B143" s="14" t="s">
        <v>175</v>
      </c>
      <c r="C143" s="14" t="s">
        <v>484</v>
      </c>
      <c r="D143" s="15">
        <v>9099</v>
      </c>
      <c r="E143" s="14" t="s">
        <v>371</v>
      </c>
      <c r="F143" s="14" t="s">
        <v>372</v>
      </c>
      <c r="G143" s="16">
        <v>43441</v>
      </c>
    </row>
    <row r="144" spans="1:8" ht="25.5" x14ac:dyDescent="0.2">
      <c r="A144" s="14" t="s">
        <v>328</v>
      </c>
      <c r="B144" s="14" t="s">
        <v>175</v>
      </c>
      <c r="C144" s="14" t="s">
        <v>485</v>
      </c>
      <c r="D144" s="15">
        <v>9099</v>
      </c>
      <c r="E144" s="14" t="s">
        <v>371</v>
      </c>
      <c r="F144" s="14" t="s">
        <v>372</v>
      </c>
      <c r="G144" s="16">
        <v>43441</v>
      </c>
    </row>
    <row r="145" spans="1:7" ht="25.5" x14ac:dyDescent="0.2">
      <c r="A145" s="14" t="s">
        <v>486</v>
      </c>
      <c r="B145" s="14" t="s">
        <v>50</v>
      </c>
      <c r="C145" s="14" t="s">
        <v>487</v>
      </c>
      <c r="D145" s="15">
        <v>3200</v>
      </c>
      <c r="E145" s="14" t="s">
        <v>371</v>
      </c>
      <c r="F145" s="14" t="s">
        <v>386</v>
      </c>
      <c r="G145" s="16">
        <v>43718</v>
      </c>
    </row>
    <row r="146" spans="1:7" ht="25.5" x14ac:dyDescent="0.2">
      <c r="A146" s="14" t="s">
        <v>488</v>
      </c>
      <c r="B146" s="14" t="s">
        <v>50</v>
      </c>
      <c r="C146" s="14" t="s">
        <v>489</v>
      </c>
      <c r="D146" s="15">
        <v>3200</v>
      </c>
      <c r="E146" s="14" t="s">
        <v>371</v>
      </c>
      <c r="F146" s="14" t="s">
        <v>386</v>
      </c>
      <c r="G146" s="16">
        <v>43718</v>
      </c>
    </row>
    <row r="147" spans="1:7" ht="25.5" x14ac:dyDescent="0.2">
      <c r="A147" s="14" t="s">
        <v>490</v>
      </c>
      <c r="B147" s="14" t="s">
        <v>369</v>
      </c>
      <c r="C147" s="14" t="s">
        <v>491</v>
      </c>
      <c r="D147" s="15">
        <v>2330</v>
      </c>
      <c r="E147" s="14" t="s">
        <v>371</v>
      </c>
      <c r="F147" s="14" t="s">
        <v>386</v>
      </c>
      <c r="G147" s="16">
        <v>43698</v>
      </c>
    </row>
    <row r="148" spans="1:7" ht="25.5" x14ac:dyDescent="0.2">
      <c r="A148" s="14" t="s">
        <v>492</v>
      </c>
      <c r="B148" s="14" t="s">
        <v>50</v>
      </c>
      <c r="C148" s="14" t="s">
        <v>493</v>
      </c>
      <c r="D148" s="15">
        <v>3553</v>
      </c>
      <c r="E148" s="14" t="s">
        <v>371</v>
      </c>
      <c r="F148" s="14" t="s">
        <v>386</v>
      </c>
      <c r="G148" s="16">
        <v>43685</v>
      </c>
    </row>
    <row r="149" spans="1:7" ht="25.5" x14ac:dyDescent="0.2">
      <c r="A149" s="14" t="s">
        <v>359</v>
      </c>
      <c r="B149" s="14" t="s">
        <v>466</v>
      </c>
      <c r="C149" s="14" t="s">
        <v>494</v>
      </c>
      <c r="D149" s="15">
        <v>3390</v>
      </c>
      <c r="E149" s="14" t="s">
        <v>371</v>
      </c>
      <c r="F149" s="14" t="s">
        <v>372</v>
      </c>
      <c r="G149" s="16">
        <v>43720</v>
      </c>
    </row>
    <row r="150" spans="1:7" ht="25.5" x14ac:dyDescent="0.2">
      <c r="A150" s="14" t="s">
        <v>360</v>
      </c>
      <c r="B150" s="14" t="s">
        <v>466</v>
      </c>
      <c r="C150" s="14" t="s">
        <v>494</v>
      </c>
      <c r="D150" s="15">
        <v>3390</v>
      </c>
      <c r="E150" s="14" t="s">
        <v>371</v>
      </c>
      <c r="F150" s="14" t="s">
        <v>372</v>
      </c>
      <c r="G150" s="16">
        <v>43720</v>
      </c>
    </row>
    <row r="151" spans="1:7" ht="25.5" x14ac:dyDescent="0.2">
      <c r="A151" s="14" t="s">
        <v>326</v>
      </c>
      <c r="B151" s="14" t="s">
        <v>402</v>
      </c>
      <c r="C151" s="14" t="s">
        <v>495</v>
      </c>
      <c r="D151" s="15">
        <v>12200</v>
      </c>
      <c r="E151" s="14" t="s">
        <v>371</v>
      </c>
      <c r="F151" s="14" t="s">
        <v>372</v>
      </c>
      <c r="G151" s="16">
        <v>43712</v>
      </c>
    </row>
    <row r="152" spans="1:7" ht="25.5" x14ac:dyDescent="0.2">
      <c r="A152" s="14" t="s">
        <v>496</v>
      </c>
      <c r="B152" s="14" t="s">
        <v>325</v>
      </c>
      <c r="C152" s="14">
        <v>0</v>
      </c>
      <c r="D152" s="15">
        <v>2300</v>
      </c>
      <c r="E152" s="14" t="s">
        <v>371</v>
      </c>
      <c r="F152" s="14" t="s">
        <v>372</v>
      </c>
      <c r="G152" s="16">
        <v>43803</v>
      </c>
    </row>
    <row r="153" spans="1:7" ht="25.5" x14ac:dyDescent="0.2">
      <c r="A153" s="14" t="s">
        <v>497</v>
      </c>
      <c r="B153" s="14" t="s">
        <v>325</v>
      </c>
      <c r="C153" s="14">
        <v>0</v>
      </c>
      <c r="D153" s="15">
        <v>2300</v>
      </c>
      <c r="E153" s="14" t="s">
        <v>371</v>
      </c>
      <c r="F153" s="14" t="s">
        <v>372</v>
      </c>
      <c r="G153" s="16">
        <v>43803</v>
      </c>
    </row>
    <row r="154" spans="1:7" ht="25.5" x14ac:dyDescent="0.2">
      <c r="A154" s="17" t="s">
        <v>498</v>
      </c>
      <c r="B154" s="9" t="s">
        <v>499</v>
      </c>
      <c r="C154" s="9"/>
      <c r="D154" s="10">
        <v>2111</v>
      </c>
      <c r="E154" s="9" t="s">
        <v>371</v>
      </c>
      <c r="F154" s="9" t="s">
        <v>372</v>
      </c>
      <c r="G154" s="11">
        <v>39187</v>
      </c>
    </row>
    <row r="155" spans="1:7" ht="25.5" x14ac:dyDescent="0.2">
      <c r="A155" s="17" t="s">
        <v>500</v>
      </c>
      <c r="B155" s="9" t="s">
        <v>501</v>
      </c>
      <c r="C155" s="9"/>
      <c r="D155" s="10">
        <v>2000</v>
      </c>
      <c r="E155" s="9" t="s">
        <v>371</v>
      </c>
      <c r="F155" s="9" t="s">
        <v>372</v>
      </c>
      <c r="G155" s="11">
        <v>39187</v>
      </c>
    </row>
    <row r="156" spans="1:7" ht="25.5" x14ac:dyDescent="0.2">
      <c r="A156" s="17" t="s">
        <v>502</v>
      </c>
      <c r="B156" s="9" t="s">
        <v>499</v>
      </c>
      <c r="C156" s="9"/>
      <c r="D156" s="10">
        <v>2111</v>
      </c>
      <c r="E156" s="9" t="s">
        <v>371</v>
      </c>
      <c r="F156" s="9" t="s">
        <v>372</v>
      </c>
      <c r="G156" s="11">
        <v>39187</v>
      </c>
    </row>
    <row r="157" spans="1:7" ht="25.5" x14ac:dyDescent="0.2">
      <c r="A157" s="17" t="s">
        <v>503</v>
      </c>
      <c r="B157" s="9" t="s">
        <v>504</v>
      </c>
      <c r="C157" s="9"/>
      <c r="D157" s="10">
        <v>2111</v>
      </c>
      <c r="E157" s="9" t="s">
        <v>371</v>
      </c>
      <c r="F157" s="9" t="s">
        <v>372</v>
      </c>
      <c r="G157" s="11">
        <v>39187</v>
      </c>
    </row>
    <row r="158" spans="1:7" ht="25.5" x14ac:dyDescent="0.2">
      <c r="A158" s="17" t="s">
        <v>505</v>
      </c>
      <c r="B158" s="9" t="s">
        <v>499</v>
      </c>
      <c r="C158" s="9"/>
      <c r="D158" s="10">
        <v>2111</v>
      </c>
      <c r="E158" s="9" t="s">
        <v>371</v>
      </c>
      <c r="F158" s="9" t="s">
        <v>372</v>
      </c>
      <c r="G158" s="11">
        <v>39187</v>
      </c>
    </row>
    <row r="159" spans="1:7" ht="25.5" x14ac:dyDescent="0.2">
      <c r="A159" s="17" t="s">
        <v>506</v>
      </c>
      <c r="B159" s="9" t="s">
        <v>501</v>
      </c>
      <c r="C159" s="9"/>
      <c r="D159" s="10">
        <v>2000</v>
      </c>
      <c r="E159" s="9" t="s">
        <v>371</v>
      </c>
      <c r="F159" s="9" t="s">
        <v>372</v>
      </c>
      <c r="G159" s="11">
        <v>39187</v>
      </c>
    </row>
    <row r="160" spans="1:7" ht="25.5" x14ac:dyDescent="0.2">
      <c r="A160" s="17" t="s">
        <v>507</v>
      </c>
      <c r="B160" s="9" t="s">
        <v>508</v>
      </c>
      <c r="C160" s="9"/>
      <c r="D160" s="10">
        <v>2580</v>
      </c>
      <c r="E160" s="9" t="s">
        <v>371</v>
      </c>
      <c r="F160" s="9" t="s">
        <v>372</v>
      </c>
      <c r="G160" s="11">
        <v>39187</v>
      </c>
    </row>
    <row r="161" spans="1:7" ht="25.5" x14ac:dyDescent="0.2">
      <c r="A161" s="17" t="s">
        <v>509</v>
      </c>
      <c r="B161" s="9" t="s">
        <v>504</v>
      </c>
      <c r="C161" s="9"/>
      <c r="D161" s="10">
        <v>2143</v>
      </c>
      <c r="E161" s="9" t="s">
        <v>371</v>
      </c>
      <c r="F161" s="9" t="s">
        <v>372</v>
      </c>
      <c r="G161" s="11">
        <v>39187</v>
      </c>
    </row>
    <row r="162" spans="1:7" ht="25.5" x14ac:dyDescent="0.2">
      <c r="A162" s="17" t="s">
        <v>510</v>
      </c>
      <c r="B162" s="9" t="s">
        <v>499</v>
      </c>
      <c r="C162" s="9"/>
      <c r="D162" s="10">
        <v>2111</v>
      </c>
      <c r="E162" s="9" t="s">
        <v>371</v>
      </c>
      <c r="F162" s="9" t="s">
        <v>372</v>
      </c>
      <c r="G162" s="11">
        <v>39187</v>
      </c>
    </row>
    <row r="163" spans="1:7" ht="25.5" x14ac:dyDescent="0.2">
      <c r="A163" s="17" t="s">
        <v>511</v>
      </c>
      <c r="B163" s="9" t="s">
        <v>504</v>
      </c>
      <c r="C163" s="9"/>
      <c r="D163" s="10">
        <v>2143</v>
      </c>
      <c r="E163" s="9" t="s">
        <v>371</v>
      </c>
      <c r="F163" s="9" t="s">
        <v>372</v>
      </c>
      <c r="G163" s="11">
        <v>39205</v>
      </c>
    </row>
    <row r="164" spans="1:7" ht="25.5" x14ac:dyDescent="0.2">
      <c r="A164" s="17" t="s">
        <v>512</v>
      </c>
      <c r="B164" s="9" t="s">
        <v>504</v>
      </c>
      <c r="C164" s="9"/>
      <c r="D164" s="10">
        <v>2143</v>
      </c>
      <c r="E164" s="9" t="s">
        <v>371</v>
      </c>
      <c r="F164" s="9" t="s">
        <v>372</v>
      </c>
      <c r="G164" s="11">
        <v>39205</v>
      </c>
    </row>
    <row r="165" spans="1:7" ht="25.5" x14ac:dyDescent="0.2">
      <c r="A165" s="17" t="s">
        <v>513</v>
      </c>
      <c r="B165" s="9" t="s">
        <v>501</v>
      </c>
      <c r="C165" s="9"/>
      <c r="D165" s="10">
        <v>2000</v>
      </c>
      <c r="E165" s="9" t="s">
        <v>371</v>
      </c>
      <c r="F165" s="9" t="s">
        <v>372</v>
      </c>
      <c r="G165" s="11">
        <v>39205</v>
      </c>
    </row>
    <row r="166" spans="1:7" ht="25.5" x14ac:dyDescent="0.2">
      <c r="A166" s="17" t="s">
        <v>514</v>
      </c>
      <c r="B166" s="9" t="s">
        <v>499</v>
      </c>
      <c r="C166" s="9"/>
      <c r="D166" s="10">
        <v>2143</v>
      </c>
      <c r="E166" s="9" t="s">
        <v>371</v>
      </c>
      <c r="F166" s="9" t="s">
        <v>372</v>
      </c>
      <c r="G166" s="11">
        <v>39205</v>
      </c>
    </row>
    <row r="167" spans="1:7" ht="25.5" x14ac:dyDescent="0.2">
      <c r="A167" s="17" t="s">
        <v>515</v>
      </c>
      <c r="B167" s="9" t="s">
        <v>501</v>
      </c>
      <c r="C167" s="9"/>
      <c r="D167" s="10">
        <v>2000</v>
      </c>
      <c r="E167" s="9" t="s">
        <v>371</v>
      </c>
      <c r="F167" s="9" t="s">
        <v>372</v>
      </c>
      <c r="G167" s="11">
        <v>39205</v>
      </c>
    </row>
    <row r="168" spans="1:7" ht="25.5" x14ac:dyDescent="0.2">
      <c r="A168" s="17" t="s">
        <v>516</v>
      </c>
      <c r="B168" s="9" t="s">
        <v>499</v>
      </c>
      <c r="C168" s="9"/>
      <c r="D168" s="10">
        <v>2143</v>
      </c>
      <c r="E168" s="9" t="s">
        <v>371</v>
      </c>
      <c r="F168" s="9" t="s">
        <v>372</v>
      </c>
      <c r="G168" s="11">
        <v>39205</v>
      </c>
    </row>
    <row r="169" spans="1:7" ht="25.5" x14ac:dyDescent="0.2">
      <c r="A169" s="17" t="s">
        <v>517</v>
      </c>
      <c r="B169" s="9" t="s">
        <v>501</v>
      </c>
      <c r="C169" s="9"/>
      <c r="D169" s="10">
        <v>2000</v>
      </c>
      <c r="E169" s="9" t="s">
        <v>371</v>
      </c>
      <c r="F169" s="9" t="s">
        <v>372</v>
      </c>
      <c r="G169" s="11">
        <v>39205</v>
      </c>
    </row>
    <row r="170" spans="1:7" ht="25.5" x14ac:dyDescent="0.2">
      <c r="A170" s="17" t="s">
        <v>518</v>
      </c>
      <c r="B170" s="9" t="s">
        <v>499</v>
      </c>
      <c r="C170" s="9"/>
      <c r="D170" s="10">
        <v>2111</v>
      </c>
      <c r="E170" s="9" t="s">
        <v>371</v>
      </c>
      <c r="F170" s="9" t="s">
        <v>372</v>
      </c>
      <c r="G170" s="11">
        <v>39205</v>
      </c>
    </row>
    <row r="171" spans="1:7" ht="25.5" x14ac:dyDescent="0.2">
      <c r="A171" s="17" t="s">
        <v>519</v>
      </c>
      <c r="B171" s="9" t="s">
        <v>501</v>
      </c>
      <c r="C171" s="9"/>
      <c r="D171" s="10">
        <v>2000</v>
      </c>
      <c r="E171" s="9" t="s">
        <v>371</v>
      </c>
      <c r="F171" s="9" t="s">
        <v>372</v>
      </c>
      <c r="G171" s="11">
        <v>39205</v>
      </c>
    </row>
    <row r="172" spans="1:7" ht="25.5" x14ac:dyDescent="0.2">
      <c r="A172" s="17" t="s">
        <v>520</v>
      </c>
      <c r="B172" s="9" t="s">
        <v>501</v>
      </c>
      <c r="C172" s="9"/>
      <c r="D172" s="10">
        <v>2000</v>
      </c>
      <c r="E172" s="9" t="s">
        <v>371</v>
      </c>
      <c r="F172" s="9" t="s">
        <v>372</v>
      </c>
      <c r="G172" s="11">
        <v>39205</v>
      </c>
    </row>
    <row r="173" spans="1:7" ht="25.5" x14ac:dyDescent="0.2">
      <c r="A173" s="17" t="s">
        <v>521</v>
      </c>
      <c r="B173" s="9" t="s">
        <v>501</v>
      </c>
      <c r="C173" s="9"/>
      <c r="D173" s="10">
        <v>2000</v>
      </c>
      <c r="E173" s="9" t="s">
        <v>371</v>
      </c>
      <c r="F173" s="9" t="s">
        <v>372</v>
      </c>
      <c r="G173" s="11">
        <v>39205</v>
      </c>
    </row>
    <row r="174" spans="1:7" ht="25.5" x14ac:dyDescent="0.2">
      <c r="A174" s="17" t="s">
        <v>522</v>
      </c>
      <c r="B174" s="9" t="s">
        <v>501</v>
      </c>
      <c r="C174" s="9"/>
      <c r="D174" s="10">
        <v>2000</v>
      </c>
      <c r="E174" s="9" t="s">
        <v>371</v>
      </c>
      <c r="F174" s="9" t="s">
        <v>372</v>
      </c>
      <c r="G174" s="11">
        <v>39205</v>
      </c>
    </row>
    <row r="175" spans="1:7" ht="25.5" x14ac:dyDescent="0.2">
      <c r="A175" s="17" t="s">
        <v>523</v>
      </c>
      <c r="B175" s="9" t="s">
        <v>504</v>
      </c>
      <c r="C175" s="9"/>
      <c r="D175" s="10">
        <v>2143</v>
      </c>
      <c r="E175" s="9" t="s">
        <v>371</v>
      </c>
      <c r="F175" s="9" t="s">
        <v>372</v>
      </c>
      <c r="G175" s="11">
        <v>39205</v>
      </c>
    </row>
    <row r="176" spans="1:7" ht="25.5" x14ac:dyDescent="0.2">
      <c r="A176" s="17" t="s">
        <v>524</v>
      </c>
      <c r="B176" s="9" t="s">
        <v>501</v>
      </c>
      <c r="C176" s="9"/>
      <c r="D176" s="10">
        <v>2000</v>
      </c>
      <c r="E176" s="9" t="s">
        <v>371</v>
      </c>
      <c r="F176" s="9" t="s">
        <v>372</v>
      </c>
      <c r="G176" s="11">
        <v>39187</v>
      </c>
    </row>
    <row r="177" spans="1:7" ht="25.5" x14ac:dyDescent="0.2">
      <c r="A177" s="17" t="s">
        <v>525</v>
      </c>
      <c r="B177" s="9" t="s">
        <v>501</v>
      </c>
      <c r="C177" s="9"/>
      <c r="D177" s="10">
        <v>2000</v>
      </c>
      <c r="E177" s="9" t="s">
        <v>371</v>
      </c>
      <c r="F177" s="9" t="s">
        <v>372</v>
      </c>
      <c r="G177" s="11">
        <v>39187</v>
      </c>
    </row>
    <row r="178" spans="1:7" ht="25.5" x14ac:dyDescent="0.2">
      <c r="A178" s="17" t="s">
        <v>526</v>
      </c>
      <c r="B178" s="9" t="s">
        <v>499</v>
      </c>
      <c r="C178" s="9"/>
      <c r="D178" s="10">
        <v>2111</v>
      </c>
      <c r="E178" s="9" t="s">
        <v>371</v>
      </c>
      <c r="F178" s="9" t="s">
        <v>372</v>
      </c>
      <c r="G178" s="11">
        <v>39187</v>
      </c>
    </row>
    <row r="179" spans="1:7" ht="25.5" x14ac:dyDescent="0.2">
      <c r="A179" s="17" t="s">
        <v>527</v>
      </c>
      <c r="B179" s="9" t="s">
        <v>499</v>
      </c>
      <c r="C179" s="9"/>
      <c r="D179" s="10">
        <v>2111</v>
      </c>
      <c r="E179" s="9" t="s">
        <v>371</v>
      </c>
      <c r="F179" s="9" t="s">
        <v>372</v>
      </c>
      <c r="G179" s="11">
        <v>39187</v>
      </c>
    </row>
    <row r="180" spans="1:7" ht="25.5" x14ac:dyDescent="0.2">
      <c r="A180" s="17" t="s">
        <v>528</v>
      </c>
      <c r="B180" s="9" t="s">
        <v>499</v>
      </c>
      <c r="C180" s="9"/>
      <c r="D180" s="10">
        <v>2111</v>
      </c>
      <c r="E180" s="9" t="s">
        <v>371</v>
      </c>
      <c r="F180" s="9" t="s">
        <v>372</v>
      </c>
      <c r="G180" s="11">
        <v>39187</v>
      </c>
    </row>
    <row r="181" spans="1:7" ht="25.5" x14ac:dyDescent="0.2">
      <c r="A181" s="17" t="s">
        <v>529</v>
      </c>
      <c r="B181" s="9" t="s">
        <v>499</v>
      </c>
      <c r="C181" s="9"/>
      <c r="D181" s="10">
        <v>2111</v>
      </c>
      <c r="E181" s="9" t="s">
        <v>371</v>
      </c>
      <c r="F181" s="9" t="s">
        <v>372</v>
      </c>
      <c r="G181" s="11">
        <v>39205</v>
      </c>
    </row>
    <row r="182" spans="1:7" ht="25.5" x14ac:dyDescent="0.2">
      <c r="A182" s="17" t="s">
        <v>530</v>
      </c>
      <c r="B182" s="9" t="s">
        <v>504</v>
      </c>
      <c r="C182" s="9"/>
      <c r="D182" s="10">
        <v>2143</v>
      </c>
      <c r="E182" s="9" t="s">
        <v>371</v>
      </c>
      <c r="F182" s="9" t="s">
        <v>372</v>
      </c>
      <c r="G182" s="11">
        <v>39205</v>
      </c>
    </row>
    <row r="183" spans="1:7" ht="25.5" x14ac:dyDescent="0.2">
      <c r="A183" s="17" t="s">
        <v>531</v>
      </c>
      <c r="B183" s="9" t="s">
        <v>504</v>
      </c>
      <c r="C183" s="9"/>
      <c r="D183" s="10">
        <v>2143</v>
      </c>
      <c r="E183" s="9" t="s">
        <v>371</v>
      </c>
      <c r="F183" s="9" t="s">
        <v>372</v>
      </c>
      <c r="G183" s="11">
        <v>39206</v>
      </c>
    </row>
    <row r="184" spans="1:7" ht="25.5" x14ac:dyDescent="0.2">
      <c r="A184" s="17" t="s">
        <v>532</v>
      </c>
      <c r="B184" s="9" t="s">
        <v>501</v>
      </c>
      <c r="C184" s="9"/>
      <c r="D184" s="10">
        <v>2000</v>
      </c>
      <c r="E184" s="9" t="s">
        <v>371</v>
      </c>
      <c r="F184" s="9" t="s">
        <v>372</v>
      </c>
      <c r="G184" s="11">
        <v>39206</v>
      </c>
    </row>
    <row r="185" spans="1:7" ht="25.5" x14ac:dyDescent="0.2">
      <c r="A185" s="17" t="s">
        <v>533</v>
      </c>
      <c r="B185" s="9" t="s">
        <v>499</v>
      </c>
      <c r="C185" s="9"/>
      <c r="D185" s="10">
        <v>2111</v>
      </c>
      <c r="E185" s="9" t="s">
        <v>371</v>
      </c>
      <c r="F185" s="9" t="s">
        <v>372</v>
      </c>
      <c r="G185" s="11">
        <v>39187</v>
      </c>
    </row>
    <row r="186" spans="1:7" ht="25.5" x14ac:dyDescent="0.2">
      <c r="A186" s="17" t="s">
        <v>534</v>
      </c>
      <c r="B186" s="9" t="s">
        <v>504</v>
      </c>
      <c r="C186" s="9"/>
      <c r="D186" s="10">
        <v>2111</v>
      </c>
      <c r="E186" s="9" t="s">
        <v>371</v>
      </c>
      <c r="F186" s="9" t="s">
        <v>372</v>
      </c>
      <c r="G186" s="11">
        <v>39187</v>
      </c>
    </row>
    <row r="187" spans="1:7" ht="25.5" x14ac:dyDescent="0.2">
      <c r="A187" s="17" t="s">
        <v>535</v>
      </c>
      <c r="B187" s="9" t="s">
        <v>501</v>
      </c>
      <c r="C187" s="9"/>
      <c r="D187" s="10">
        <v>2000</v>
      </c>
      <c r="E187" s="9" t="s">
        <v>371</v>
      </c>
      <c r="F187" s="9" t="s">
        <v>372</v>
      </c>
      <c r="G187" s="11">
        <v>39210</v>
      </c>
    </row>
    <row r="188" spans="1:7" ht="25.5" x14ac:dyDescent="0.2">
      <c r="A188" s="17" t="s">
        <v>536</v>
      </c>
      <c r="B188" s="9" t="s">
        <v>501</v>
      </c>
      <c r="C188" s="9"/>
      <c r="D188" s="10">
        <v>2000</v>
      </c>
      <c r="E188" s="9" t="s">
        <v>371</v>
      </c>
      <c r="F188" s="9" t="s">
        <v>372</v>
      </c>
      <c r="G188" s="11">
        <v>39187</v>
      </c>
    </row>
    <row r="189" spans="1:7" ht="25.5" x14ac:dyDescent="0.2">
      <c r="A189" s="17" t="s">
        <v>537</v>
      </c>
      <c r="B189" s="9" t="s">
        <v>501</v>
      </c>
      <c r="C189" s="9"/>
      <c r="D189" s="10">
        <v>2000</v>
      </c>
      <c r="E189" s="9" t="s">
        <v>371</v>
      </c>
      <c r="F189" s="9" t="s">
        <v>372</v>
      </c>
      <c r="G189" s="11">
        <v>39202</v>
      </c>
    </row>
    <row r="190" spans="1:7" ht="25.5" x14ac:dyDescent="0.2">
      <c r="A190" s="17" t="s">
        <v>538</v>
      </c>
      <c r="B190" s="9" t="s">
        <v>504</v>
      </c>
      <c r="C190" s="9"/>
      <c r="D190" s="10">
        <v>2111</v>
      </c>
      <c r="E190" s="9" t="s">
        <v>371</v>
      </c>
      <c r="F190" s="9" t="s">
        <v>372</v>
      </c>
      <c r="G190" s="11">
        <v>39210</v>
      </c>
    </row>
    <row r="191" spans="1:7" ht="25.5" x14ac:dyDescent="0.2">
      <c r="A191" s="17" t="s">
        <v>539</v>
      </c>
      <c r="B191" s="9" t="s">
        <v>501</v>
      </c>
      <c r="C191" s="9"/>
      <c r="D191" s="10">
        <v>2000</v>
      </c>
      <c r="E191" s="9" t="s">
        <v>371</v>
      </c>
      <c r="F191" s="9" t="s">
        <v>372</v>
      </c>
      <c r="G191" s="11">
        <v>39187</v>
      </c>
    </row>
    <row r="192" spans="1:7" ht="25.5" x14ac:dyDescent="0.2">
      <c r="A192" s="17" t="s">
        <v>540</v>
      </c>
      <c r="B192" s="9" t="s">
        <v>541</v>
      </c>
      <c r="C192" s="9"/>
      <c r="D192" s="10">
        <v>3259</v>
      </c>
      <c r="E192" s="9" t="s">
        <v>371</v>
      </c>
      <c r="F192" s="9" t="s">
        <v>372</v>
      </c>
      <c r="G192" s="11">
        <v>39212</v>
      </c>
    </row>
    <row r="193" spans="1:7" ht="25.5" x14ac:dyDescent="0.2">
      <c r="A193" s="17" t="s">
        <v>542</v>
      </c>
      <c r="B193" s="9" t="s">
        <v>541</v>
      </c>
      <c r="C193" s="9"/>
      <c r="D193" s="10">
        <v>3259</v>
      </c>
      <c r="E193" s="9" t="s">
        <v>371</v>
      </c>
      <c r="F193" s="9" t="s">
        <v>372</v>
      </c>
      <c r="G193" s="11">
        <v>39212</v>
      </c>
    </row>
    <row r="194" spans="1:7" ht="25.5" x14ac:dyDescent="0.2">
      <c r="A194" s="17" t="s">
        <v>543</v>
      </c>
      <c r="B194" s="9" t="s">
        <v>499</v>
      </c>
      <c r="C194" s="9"/>
      <c r="D194" s="10">
        <v>2000</v>
      </c>
      <c r="E194" s="9" t="s">
        <v>371</v>
      </c>
      <c r="F194" s="9" t="s">
        <v>372</v>
      </c>
      <c r="G194" s="11">
        <v>39213</v>
      </c>
    </row>
    <row r="195" spans="1:7" ht="25.5" x14ac:dyDescent="0.2">
      <c r="A195" s="17" t="s">
        <v>544</v>
      </c>
      <c r="B195" s="9" t="s">
        <v>501</v>
      </c>
      <c r="C195" s="9"/>
      <c r="D195" s="10">
        <v>2000</v>
      </c>
      <c r="E195" s="9" t="s">
        <v>371</v>
      </c>
      <c r="F195" s="9" t="s">
        <v>372</v>
      </c>
      <c r="G195" s="11">
        <v>39217</v>
      </c>
    </row>
    <row r="196" spans="1:7" ht="25.5" x14ac:dyDescent="0.2">
      <c r="A196" s="17" t="s">
        <v>545</v>
      </c>
      <c r="B196" s="9" t="s">
        <v>504</v>
      </c>
      <c r="C196" s="9"/>
      <c r="D196" s="10">
        <v>2143</v>
      </c>
      <c r="E196" s="9" t="s">
        <v>371</v>
      </c>
      <c r="F196" s="9" t="s">
        <v>372</v>
      </c>
      <c r="G196" s="11">
        <v>39218</v>
      </c>
    </row>
    <row r="197" spans="1:7" ht="25.5" x14ac:dyDescent="0.2">
      <c r="A197" s="17" t="s">
        <v>546</v>
      </c>
      <c r="B197" s="9" t="s">
        <v>501</v>
      </c>
      <c r="C197" s="9"/>
      <c r="D197" s="10">
        <v>2000</v>
      </c>
      <c r="E197" s="9" t="s">
        <v>371</v>
      </c>
      <c r="F197" s="9" t="s">
        <v>372</v>
      </c>
      <c r="G197" s="11">
        <v>39218</v>
      </c>
    </row>
    <row r="198" spans="1:7" ht="25.5" x14ac:dyDescent="0.2">
      <c r="A198" s="17" t="s">
        <v>547</v>
      </c>
      <c r="B198" s="9" t="s">
        <v>499</v>
      </c>
      <c r="C198" s="9"/>
      <c r="D198" s="10">
        <v>2111</v>
      </c>
      <c r="E198" s="9" t="s">
        <v>371</v>
      </c>
      <c r="F198" s="9" t="s">
        <v>372</v>
      </c>
      <c r="G198" s="11">
        <v>39187</v>
      </c>
    </row>
    <row r="199" spans="1:7" ht="25.5" x14ac:dyDescent="0.2">
      <c r="A199" s="17" t="s">
        <v>548</v>
      </c>
      <c r="B199" s="9" t="s">
        <v>501</v>
      </c>
      <c r="C199" s="9"/>
      <c r="D199" s="10">
        <v>2000</v>
      </c>
      <c r="E199" s="9" t="s">
        <v>371</v>
      </c>
      <c r="F199" s="9" t="s">
        <v>372</v>
      </c>
      <c r="G199" s="11">
        <v>39218</v>
      </c>
    </row>
    <row r="200" spans="1:7" ht="25.5" x14ac:dyDescent="0.2">
      <c r="A200" s="17" t="s">
        <v>549</v>
      </c>
      <c r="B200" s="9" t="s">
        <v>384</v>
      </c>
      <c r="C200" s="9"/>
      <c r="D200" s="10">
        <v>6800</v>
      </c>
      <c r="E200" s="9" t="s">
        <v>371</v>
      </c>
      <c r="F200" s="9" t="s">
        <v>372</v>
      </c>
      <c r="G200" s="11">
        <v>39217</v>
      </c>
    </row>
    <row r="201" spans="1:7" ht="25.5" x14ac:dyDescent="0.2">
      <c r="A201" s="17" t="s">
        <v>550</v>
      </c>
      <c r="B201" s="9" t="s">
        <v>499</v>
      </c>
      <c r="C201" s="9"/>
      <c r="D201" s="10">
        <v>2142.67</v>
      </c>
      <c r="E201" s="9" t="s">
        <v>371</v>
      </c>
      <c r="F201" s="9" t="s">
        <v>372</v>
      </c>
      <c r="G201" s="11">
        <v>39187</v>
      </c>
    </row>
    <row r="202" spans="1:7" ht="25.5" x14ac:dyDescent="0.2">
      <c r="A202" s="17" t="s">
        <v>551</v>
      </c>
      <c r="B202" s="9" t="s">
        <v>501</v>
      </c>
      <c r="C202" s="9"/>
      <c r="D202" s="10">
        <v>2000</v>
      </c>
      <c r="E202" s="9" t="s">
        <v>371</v>
      </c>
      <c r="F202" s="9" t="s">
        <v>372</v>
      </c>
      <c r="G202" s="11">
        <v>39187</v>
      </c>
    </row>
    <row r="203" spans="1:7" ht="25.5" x14ac:dyDescent="0.2">
      <c r="A203" s="17" t="s">
        <v>552</v>
      </c>
      <c r="B203" s="9" t="s">
        <v>553</v>
      </c>
      <c r="C203" s="9"/>
      <c r="D203" s="10">
        <v>2110.56</v>
      </c>
      <c r="E203" s="9" t="s">
        <v>371</v>
      </c>
      <c r="F203" s="9" t="s">
        <v>372</v>
      </c>
      <c r="G203" s="11">
        <v>39187</v>
      </c>
    </row>
    <row r="204" spans="1:7" ht="25.5" x14ac:dyDescent="0.2">
      <c r="A204" s="17" t="s">
        <v>554</v>
      </c>
      <c r="B204" s="9" t="s">
        <v>553</v>
      </c>
      <c r="C204" s="9"/>
      <c r="D204" s="10">
        <v>2110.56</v>
      </c>
      <c r="E204" s="9" t="s">
        <v>371</v>
      </c>
      <c r="F204" s="9" t="s">
        <v>372</v>
      </c>
      <c r="G204" s="11">
        <v>39187</v>
      </c>
    </row>
    <row r="205" spans="1:7" ht="25.5" x14ac:dyDescent="0.2">
      <c r="A205" s="17" t="s">
        <v>555</v>
      </c>
      <c r="B205" s="9" t="s">
        <v>11</v>
      </c>
      <c r="C205" s="9"/>
      <c r="D205" s="10">
        <v>2500</v>
      </c>
      <c r="E205" s="9" t="s">
        <v>371</v>
      </c>
      <c r="F205" s="9" t="s">
        <v>372</v>
      </c>
      <c r="G205" s="11">
        <v>39217</v>
      </c>
    </row>
    <row r="206" spans="1:7" ht="25.5" x14ac:dyDescent="0.2">
      <c r="A206" s="17" t="s">
        <v>556</v>
      </c>
      <c r="B206" s="9" t="s">
        <v>501</v>
      </c>
      <c r="C206" s="9"/>
      <c r="D206" s="10">
        <v>2000</v>
      </c>
      <c r="E206" s="9" t="s">
        <v>371</v>
      </c>
      <c r="F206" s="9" t="s">
        <v>372</v>
      </c>
      <c r="G206" s="11">
        <v>39187</v>
      </c>
    </row>
    <row r="207" spans="1:7" ht="25.5" x14ac:dyDescent="0.2">
      <c r="A207" s="17" t="s">
        <v>557</v>
      </c>
      <c r="B207" s="9" t="s">
        <v>501</v>
      </c>
      <c r="C207" s="9"/>
      <c r="D207" s="10">
        <v>2000</v>
      </c>
      <c r="E207" s="9" t="s">
        <v>371</v>
      </c>
      <c r="F207" s="9" t="s">
        <v>372</v>
      </c>
      <c r="G207" s="11">
        <v>39210</v>
      </c>
    </row>
    <row r="208" spans="1:7" ht="25.5" x14ac:dyDescent="0.2">
      <c r="A208" s="17" t="s">
        <v>558</v>
      </c>
      <c r="B208" s="9" t="s">
        <v>499</v>
      </c>
      <c r="C208" s="9"/>
      <c r="D208" s="10">
        <v>2143</v>
      </c>
      <c r="E208" s="9" t="s">
        <v>371</v>
      </c>
      <c r="F208" s="9" t="s">
        <v>372</v>
      </c>
      <c r="G208" s="11">
        <v>39187</v>
      </c>
    </row>
    <row r="209" spans="1:7" ht="25.5" x14ac:dyDescent="0.2">
      <c r="A209" s="17" t="s">
        <v>559</v>
      </c>
      <c r="B209" s="9" t="s">
        <v>501</v>
      </c>
      <c r="C209" s="9"/>
      <c r="D209" s="10">
        <v>2000</v>
      </c>
      <c r="E209" s="9" t="s">
        <v>371</v>
      </c>
      <c r="F209" s="9" t="s">
        <v>372</v>
      </c>
      <c r="G209" s="11">
        <v>39187</v>
      </c>
    </row>
    <row r="210" spans="1:7" ht="25.5" x14ac:dyDescent="0.2">
      <c r="A210" s="17" t="s">
        <v>560</v>
      </c>
      <c r="B210" s="9" t="s">
        <v>501</v>
      </c>
      <c r="C210" s="9"/>
      <c r="D210" s="10">
        <v>4500</v>
      </c>
      <c r="E210" s="9" t="s">
        <v>371</v>
      </c>
      <c r="F210" s="9" t="s">
        <v>372</v>
      </c>
      <c r="G210" s="11">
        <v>39187</v>
      </c>
    </row>
    <row r="211" spans="1:7" ht="25.5" x14ac:dyDescent="0.2">
      <c r="A211" s="17" t="s">
        <v>561</v>
      </c>
      <c r="B211" s="9" t="s">
        <v>562</v>
      </c>
      <c r="C211" s="9"/>
      <c r="D211" s="10">
        <v>2143</v>
      </c>
      <c r="E211" s="9" t="s">
        <v>371</v>
      </c>
      <c r="F211" s="9" t="s">
        <v>372</v>
      </c>
      <c r="G211" s="11">
        <v>39205</v>
      </c>
    </row>
    <row r="214" spans="1:7" x14ac:dyDescent="0.2">
      <c r="A214" s="12">
        <f>COUNTA(A2:A211)</f>
        <v>210</v>
      </c>
      <c r="D214" s="52">
        <f>SUM(D2:D212)</f>
        <v>677665.79000000015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215"/>
  <sheetViews>
    <sheetView tabSelected="1" view="pageBreakPreview" topLeftCell="A186" zoomScale="60" zoomScaleNormal="100" workbookViewId="0">
      <selection activeCell="M202" sqref="M202"/>
    </sheetView>
  </sheetViews>
  <sheetFormatPr defaultRowHeight="20.100000000000001" customHeight="1" x14ac:dyDescent="0.2"/>
  <cols>
    <col min="1" max="1" width="33" style="36" customWidth="1"/>
    <col min="2" max="2" width="22.85546875" style="37" customWidth="1"/>
    <col min="3" max="3" width="33" style="36" customWidth="1"/>
    <col min="4" max="4" width="18.140625" style="36" customWidth="1"/>
    <col min="5" max="5" width="22" style="41" customWidth="1"/>
    <col min="6" max="6" width="23.140625" style="33" bestFit="1" customWidth="1"/>
    <col min="7" max="7" width="24.5703125" style="53" customWidth="1"/>
  </cols>
  <sheetData>
    <row r="1" spans="1:7" ht="32.1" customHeight="1" x14ac:dyDescent="0.2">
      <c r="A1" s="107" t="s">
        <v>598</v>
      </c>
      <c r="B1" s="107"/>
      <c r="C1" s="107"/>
      <c r="D1" s="107"/>
      <c r="E1" s="107"/>
      <c r="F1" s="107"/>
    </row>
    <row r="2" spans="1:7" s="30" customFormat="1" ht="38.25" x14ac:dyDescent="0.2">
      <c r="A2" s="35" t="s">
        <v>594</v>
      </c>
      <c r="B2" s="38" t="s">
        <v>595</v>
      </c>
      <c r="C2" s="35" t="s">
        <v>596</v>
      </c>
      <c r="D2" s="35" t="s">
        <v>591</v>
      </c>
      <c r="E2" s="40" t="s">
        <v>607</v>
      </c>
      <c r="F2" s="32" t="s">
        <v>590</v>
      </c>
      <c r="G2" s="56" t="s">
        <v>611</v>
      </c>
    </row>
    <row r="3" spans="1:7" ht="20.100000000000001" customHeight="1" x14ac:dyDescent="0.2">
      <c r="A3" s="36" t="str">
        <f>'3. Laporan SPPA'!A2</f>
        <v>KK/JANM/H/06/31</v>
      </c>
      <c r="B3" s="37">
        <f>VLOOKUP(A3,'3. Laporan SPPA'!A:D,4,0)</f>
        <v>3900</v>
      </c>
      <c r="C3" s="36" t="str">
        <f>VLOOKUP(A3,'3. Laporan SPPA'!A:F,5,0)</f>
        <v>Sedang Digunakan</v>
      </c>
      <c r="D3" s="36" t="str">
        <f>VLOOKUP(A3,'3. Laporan SPPA'!A:F,6,0)</f>
        <v>Dibeli</v>
      </c>
      <c r="E3" s="41" t="e">
        <f>VLOOKUP(A3,'2.Laporan Baki Aset'!C:D,2,0)</f>
        <v>#N/A</v>
      </c>
      <c r="F3" s="33" t="e">
        <f>VLOOKUP(A3,Table1[[#All],[ID Lama Aset]],1,0)</f>
        <v>#N/A</v>
      </c>
      <c r="G3" s="58">
        <f>IFERROR(F3,B3)</f>
        <v>3900</v>
      </c>
    </row>
    <row r="4" spans="1:7" ht="20.100000000000001" customHeight="1" x14ac:dyDescent="0.2">
      <c r="A4" s="36" t="str">
        <f>'3. Laporan SPPA'!A3</f>
        <v>KK/JANM/H/06/48</v>
      </c>
      <c r="B4" s="37">
        <f>VLOOKUP(A4,'3. Laporan SPPA'!A:D,4,0)</f>
        <v>3500</v>
      </c>
      <c r="C4" s="36" t="str">
        <f>VLOOKUP(A4,'3. Laporan SPPA'!A:F,5,0)</f>
        <v>Sedang Digunakan</v>
      </c>
      <c r="D4" s="36" t="str">
        <f>VLOOKUP(A4,'3. Laporan SPPA'!A:F,6,0)</f>
        <v>Dibeli</v>
      </c>
      <c r="E4" s="41" t="e">
        <f>VLOOKUP(A4,'2.Laporan Baki Aset'!C:D,2,0)</f>
        <v>#N/A</v>
      </c>
      <c r="F4" s="33" t="e">
        <f>VLOOKUP(A4,Table1[#All],5,0)</f>
        <v>#N/A</v>
      </c>
      <c r="G4" s="58">
        <f t="shared" ref="G4:G67" si="0">IFERROR(F4,B4)</f>
        <v>3500</v>
      </c>
    </row>
    <row r="5" spans="1:7" ht="20.100000000000001" customHeight="1" x14ac:dyDescent="0.2">
      <c r="A5" s="36" t="str">
        <f>'3. Laporan SPPA'!A4</f>
        <v>KK/JANM/H/06/53</v>
      </c>
      <c r="B5" s="37">
        <f>VLOOKUP(A5,'3. Laporan SPPA'!A:D,4,0)</f>
        <v>3500</v>
      </c>
      <c r="C5" s="36" t="str">
        <f>VLOOKUP(A5,'3. Laporan SPPA'!A:F,5,0)</f>
        <v>Sedang Digunakan</v>
      </c>
      <c r="D5" s="36" t="str">
        <f>VLOOKUP(A5,'3. Laporan SPPA'!A:F,6,0)</f>
        <v>Dibeli</v>
      </c>
      <c r="E5" s="41" t="str">
        <f>VLOOKUP(A5,'2.Laporan Baki Aset'!C:D,2,0)</f>
        <v>100001263938-0</v>
      </c>
      <c r="F5" s="33" t="str">
        <f>VLOOKUP(A5,Table1[[#All],[ID Lama Aset]],1,0)</f>
        <v>KK/JANM/H/06/53</v>
      </c>
      <c r="G5" s="58" t="str">
        <f t="shared" si="0"/>
        <v>KK/JANM/H/06/53</v>
      </c>
    </row>
    <row r="6" spans="1:7" ht="20.100000000000001" customHeight="1" x14ac:dyDescent="0.2">
      <c r="A6" s="36" t="str">
        <f>'3. Laporan SPPA'!A5</f>
        <v>KK/JANM/H/06/255</v>
      </c>
      <c r="B6" s="37">
        <f>VLOOKUP(A6,'3. Laporan SPPA'!A:D,4,0)</f>
        <v>2300</v>
      </c>
      <c r="C6" s="36" t="str">
        <f>VLOOKUP(A6,'3. Laporan SPPA'!A:F,5,0)</f>
        <v>Sedang Digunakan</v>
      </c>
      <c r="D6" s="36" t="str">
        <f>VLOOKUP(A6,'3. Laporan SPPA'!A:F,6,0)</f>
        <v>Dibeli</v>
      </c>
      <c r="E6" s="41" t="e">
        <f>VLOOKUP(A6,'2.Laporan Baki Aset'!C:D,2,0)</f>
        <v>#N/A</v>
      </c>
      <c r="F6" s="33" t="e">
        <f>VLOOKUP(A6,Table1[[#All],[ID Lama Aset]],1,0)</f>
        <v>#N/A</v>
      </c>
      <c r="G6" s="58">
        <f t="shared" si="0"/>
        <v>2300</v>
      </c>
    </row>
    <row r="7" spans="1:7" ht="20.100000000000001" customHeight="1" x14ac:dyDescent="0.2">
      <c r="A7" s="36" t="str">
        <f>'3. Laporan SPPA'!A6</f>
        <v>KK/JANM/H/06/286</v>
      </c>
      <c r="B7" s="37">
        <f>VLOOKUP(A7,'3. Laporan SPPA'!A:D,4,0)</f>
        <v>2300</v>
      </c>
      <c r="C7" s="36" t="str">
        <f>VLOOKUP(A7,'3. Laporan SPPA'!A:F,5,0)</f>
        <v>Sedang Digunakan</v>
      </c>
      <c r="D7" s="36" t="str">
        <f>VLOOKUP(A7,'3. Laporan SPPA'!A:F,6,0)</f>
        <v>Dibeli</v>
      </c>
      <c r="E7" s="41" t="e">
        <f>VLOOKUP(A7,'2.Laporan Baki Aset'!C:D,2,0)</f>
        <v>#N/A</v>
      </c>
      <c r="F7" s="33" t="e">
        <f>VLOOKUP(A7,Table1[[#All],[ID Lama Aset]],1,0)</f>
        <v>#N/A</v>
      </c>
      <c r="G7" s="58">
        <f t="shared" si="0"/>
        <v>2300</v>
      </c>
    </row>
    <row r="8" spans="1:7" ht="20.100000000000001" customHeight="1" x14ac:dyDescent="0.2">
      <c r="A8" s="36" t="str">
        <f>'3. Laporan SPPA'!A7</f>
        <v>KK/JANM/H/06/288</v>
      </c>
      <c r="B8" s="37">
        <f>VLOOKUP(A8,'3. Laporan SPPA'!A:D,4,0)</f>
        <v>2250</v>
      </c>
      <c r="C8" s="36" t="str">
        <f>VLOOKUP(A8,'3. Laporan SPPA'!A:F,5,0)</f>
        <v>Sedang Digunakan</v>
      </c>
      <c r="D8" s="36" t="str">
        <f>VLOOKUP(A8,'3. Laporan SPPA'!A:F,6,0)</f>
        <v>Dibeli</v>
      </c>
      <c r="E8" s="41" t="e">
        <f>VLOOKUP(A8,'2.Laporan Baki Aset'!C:D,2,0)</f>
        <v>#N/A</v>
      </c>
      <c r="F8" s="33" t="e">
        <f>VLOOKUP(A8,Table1[[#All],[ID Lama Aset]],1,0)</f>
        <v>#N/A</v>
      </c>
      <c r="G8" s="58">
        <f t="shared" si="0"/>
        <v>2250</v>
      </c>
    </row>
    <row r="9" spans="1:7" ht="20.100000000000001" customHeight="1" x14ac:dyDescent="0.2">
      <c r="A9" s="36" t="str">
        <f>'3. Laporan SPPA'!A8</f>
        <v>KK/JANM/H/06/290</v>
      </c>
      <c r="B9" s="37">
        <f>VLOOKUP(A9,'3. Laporan SPPA'!A:D,4,0)</f>
        <v>2200</v>
      </c>
      <c r="C9" s="36" t="str">
        <f>VLOOKUP(A9,'3. Laporan SPPA'!A:F,5,0)</f>
        <v>Sedang Digunakan</v>
      </c>
      <c r="D9" s="36" t="str">
        <f>VLOOKUP(A9,'3. Laporan SPPA'!A:F,6,0)</f>
        <v>Dibeli</v>
      </c>
      <c r="E9" s="41" t="e">
        <f>VLOOKUP(A9,'2.Laporan Baki Aset'!C:D,2,0)</f>
        <v>#N/A</v>
      </c>
      <c r="F9" s="33" t="e">
        <f>VLOOKUP(A9,Table1[[#All],[ID Lama Aset]],1,0)</f>
        <v>#N/A</v>
      </c>
      <c r="G9" s="58">
        <f t="shared" si="0"/>
        <v>2200</v>
      </c>
    </row>
    <row r="10" spans="1:7" ht="20.100000000000001" customHeight="1" x14ac:dyDescent="0.2">
      <c r="A10" s="36" t="str">
        <f>'3. Laporan SPPA'!A9</f>
        <v>KK/JANM/H/06/374</v>
      </c>
      <c r="B10" s="37">
        <f>VLOOKUP(A10,'3. Laporan SPPA'!A:D,4,0)</f>
        <v>6700</v>
      </c>
      <c r="C10" s="36" t="str">
        <f>VLOOKUP(A10,'3. Laporan SPPA'!A:F,5,0)</f>
        <v>Sedang Digunakan</v>
      </c>
      <c r="D10" s="36" t="str">
        <f>VLOOKUP(A10,'3. Laporan SPPA'!A:F,6,0)</f>
        <v>Pindahan</v>
      </c>
      <c r="E10" s="41" t="e">
        <f>VLOOKUP(A10,'2.Laporan Baki Aset'!C:D,2,0)</f>
        <v>#N/A</v>
      </c>
      <c r="F10" s="33" t="e">
        <f>VLOOKUP(A10,Table1[[#All],[ID Lama Aset]],1,0)</f>
        <v>#N/A</v>
      </c>
      <c r="G10" s="58">
        <f t="shared" si="0"/>
        <v>6700</v>
      </c>
    </row>
    <row r="11" spans="1:7" ht="20.100000000000001" customHeight="1" x14ac:dyDescent="0.2">
      <c r="A11" s="36" t="str">
        <f>'3. Laporan SPPA'!A10</f>
        <v>KK/JANM/H/07/30</v>
      </c>
      <c r="B11" s="37">
        <f>VLOOKUP(A11,'3. Laporan SPPA'!A:D,4,0)</f>
        <v>3500</v>
      </c>
      <c r="C11" s="36" t="str">
        <f>VLOOKUP(A11,'3. Laporan SPPA'!A:F,5,0)</f>
        <v>Sedang Digunakan</v>
      </c>
      <c r="D11" s="36" t="str">
        <f>VLOOKUP(A11,'3. Laporan SPPA'!A:F,6,0)</f>
        <v>Dibeli</v>
      </c>
      <c r="E11" s="41" t="e">
        <f>VLOOKUP(A11,'2.Laporan Baki Aset'!C:D,2,0)</f>
        <v>#N/A</v>
      </c>
      <c r="F11" s="33" t="e">
        <f>VLOOKUP(A11,Table1[[#All],[ID Lama Aset]],1,0)</f>
        <v>#N/A</v>
      </c>
      <c r="G11" s="58">
        <f t="shared" si="0"/>
        <v>3500</v>
      </c>
    </row>
    <row r="12" spans="1:7" ht="20.100000000000001" customHeight="1" x14ac:dyDescent="0.2">
      <c r="A12" s="36" t="str">
        <f>'3. Laporan SPPA'!A11</f>
        <v>KK/JANM/H/07/60</v>
      </c>
      <c r="B12" s="37">
        <f>VLOOKUP(A12,'3. Laporan SPPA'!A:D,4,0)</f>
        <v>3500</v>
      </c>
      <c r="C12" s="36" t="str">
        <f>VLOOKUP(A12,'3. Laporan SPPA'!A:F,5,0)</f>
        <v>Sedang Digunakan</v>
      </c>
      <c r="D12" s="36" t="str">
        <f>VLOOKUP(A12,'3. Laporan SPPA'!A:F,6,0)</f>
        <v>Dibeli</v>
      </c>
      <c r="E12" s="41" t="e">
        <f>VLOOKUP(A12,'2.Laporan Baki Aset'!C:D,2,0)</f>
        <v>#N/A</v>
      </c>
      <c r="F12" s="33" t="e">
        <f>VLOOKUP(A12,Table1[[#All],[ID Lama Aset]],1,0)</f>
        <v>#N/A</v>
      </c>
      <c r="G12" s="58">
        <f t="shared" si="0"/>
        <v>3500</v>
      </c>
    </row>
    <row r="13" spans="1:7" ht="20.100000000000001" customHeight="1" x14ac:dyDescent="0.2">
      <c r="A13" s="36" t="str">
        <f>'3. Laporan SPPA'!A12</f>
        <v>KK/JANM/H/07/91</v>
      </c>
      <c r="B13" s="37">
        <f>VLOOKUP(A13,'3. Laporan SPPA'!A:D,4,0)</f>
        <v>2300</v>
      </c>
      <c r="C13" s="36" t="str">
        <f>VLOOKUP(A13,'3. Laporan SPPA'!A:F,5,0)</f>
        <v>Sedang Digunakan</v>
      </c>
      <c r="D13" s="36" t="str">
        <f>VLOOKUP(A13,'3. Laporan SPPA'!A:F,6,0)</f>
        <v>Dibeli</v>
      </c>
      <c r="E13" s="41" t="e">
        <f>VLOOKUP(A13,'2.Laporan Baki Aset'!C:D,2,0)</f>
        <v>#N/A</v>
      </c>
      <c r="F13" s="33" t="e">
        <f>VLOOKUP(A13,Table1[[#All],[ID Lama Aset]],1,0)</f>
        <v>#N/A</v>
      </c>
      <c r="G13" s="58">
        <f t="shared" si="0"/>
        <v>2300</v>
      </c>
    </row>
    <row r="14" spans="1:7" ht="20.100000000000001" customHeight="1" x14ac:dyDescent="0.2">
      <c r="A14" s="36" t="str">
        <f>'3. Laporan SPPA'!A13</f>
        <v>KK/JANM/H/08/96</v>
      </c>
      <c r="B14" s="37">
        <f>VLOOKUP(A14,'3. Laporan SPPA'!A:D,4,0)</f>
        <v>2250</v>
      </c>
      <c r="C14" s="36" t="str">
        <f>VLOOKUP(A14,'3. Laporan SPPA'!A:F,5,0)</f>
        <v>Sedang Digunakan</v>
      </c>
      <c r="D14" s="36" t="str">
        <f>VLOOKUP(A14,'3. Laporan SPPA'!A:F,6,0)</f>
        <v>Dibeli</v>
      </c>
      <c r="E14" s="41" t="str">
        <f>VLOOKUP(A14,'2.Laporan Baki Aset'!C:D,2,0)</f>
        <v>100001263946-0</v>
      </c>
      <c r="F14" s="33" t="str">
        <f>VLOOKUP(A14,Table1[[#All],[ID Lama Aset]],1,0)</f>
        <v>KK/JANM/H/08/96</v>
      </c>
      <c r="G14" s="58" t="str">
        <f t="shared" si="0"/>
        <v>KK/JANM/H/08/96</v>
      </c>
    </row>
    <row r="15" spans="1:7" ht="20.100000000000001" customHeight="1" x14ac:dyDescent="0.2">
      <c r="A15" s="36" t="str">
        <f>'3. Laporan SPPA'!A14</f>
        <v>KK/JANM/H/08/97</v>
      </c>
      <c r="B15" s="37">
        <f>VLOOKUP(A15,'3. Laporan SPPA'!A:D,4,0)</f>
        <v>2250</v>
      </c>
      <c r="C15" s="36" t="str">
        <f>VLOOKUP(A15,'3. Laporan SPPA'!A:F,5,0)</f>
        <v>Sedang Digunakan</v>
      </c>
      <c r="D15" s="36" t="str">
        <f>VLOOKUP(A15,'3. Laporan SPPA'!A:F,6,0)</f>
        <v>Dibeli</v>
      </c>
      <c r="E15" s="41" t="e">
        <f>VLOOKUP(A15,'2.Laporan Baki Aset'!C:D,2,0)</f>
        <v>#N/A</v>
      </c>
      <c r="F15" s="33" t="e">
        <f>VLOOKUP(A15,Table1[[#All],[ID Lama Aset]],1,0)</f>
        <v>#N/A</v>
      </c>
      <c r="G15" s="58">
        <f t="shared" si="0"/>
        <v>2250</v>
      </c>
    </row>
    <row r="16" spans="1:7" ht="20.100000000000001" customHeight="1" x14ac:dyDescent="0.2">
      <c r="A16" s="36" t="str">
        <f>'3. Laporan SPPA'!A15</f>
        <v>KK/JANM/H/08/103</v>
      </c>
      <c r="B16" s="37">
        <f>VLOOKUP(A16,'3. Laporan SPPA'!A:D,4,0)</f>
        <v>2250</v>
      </c>
      <c r="C16" s="36" t="str">
        <f>VLOOKUP(A16,'3. Laporan SPPA'!A:F,5,0)</f>
        <v>Sedang Digunakan</v>
      </c>
      <c r="D16" s="36" t="str">
        <f>VLOOKUP(A16,'3. Laporan SPPA'!A:F,6,0)</f>
        <v>Dibeli</v>
      </c>
      <c r="E16" s="41" t="e">
        <f>VLOOKUP(A16,'2.Laporan Baki Aset'!C:D,2,0)</f>
        <v>#N/A</v>
      </c>
      <c r="F16" s="33" t="e">
        <f>VLOOKUP(A16,Table1[[#All],[ID Lama Aset]],1,0)</f>
        <v>#N/A</v>
      </c>
      <c r="G16" s="58">
        <f t="shared" si="0"/>
        <v>2250</v>
      </c>
    </row>
    <row r="17" spans="1:7" ht="20.100000000000001" customHeight="1" x14ac:dyDescent="0.2">
      <c r="A17" s="36" t="str">
        <f>'3. Laporan SPPA'!A16</f>
        <v>KK/JANM/H/08/108</v>
      </c>
      <c r="B17" s="37">
        <f>VLOOKUP(A17,'3. Laporan SPPA'!A:D,4,0)</f>
        <v>2250</v>
      </c>
      <c r="C17" s="36" t="str">
        <f>VLOOKUP(A17,'3. Laporan SPPA'!A:F,5,0)</f>
        <v>Sedang Digunakan</v>
      </c>
      <c r="D17" s="36" t="str">
        <f>VLOOKUP(A17,'3. Laporan SPPA'!A:F,6,0)</f>
        <v>Dibeli</v>
      </c>
      <c r="E17" s="41" t="e">
        <f>VLOOKUP(A17,'2.Laporan Baki Aset'!C:D,2,0)</f>
        <v>#N/A</v>
      </c>
      <c r="F17" s="33" t="e">
        <f>VLOOKUP(A17,Table1[[#All],[ID Lama Aset]],1,0)</f>
        <v>#N/A</v>
      </c>
      <c r="G17" s="58">
        <f t="shared" si="0"/>
        <v>2250</v>
      </c>
    </row>
    <row r="18" spans="1:7" ht="20.100000000000001" customHeight="1" x14ac:dyDescent="0.2">
      <c r="A18" s="36" t="str">
        <f>'3. Laporan SPPA'!A17</f>
        <v>KK/JANM/H/08/193</v>
      </c>
      <c r="B18" s="37">
        <f>VLOOKUP(A18,'3. Laporan SPPA'!A:D,4,0)</f>
        <v>2250</v>
      </c>
      <c r="C18" s="36" t="str">
        <f>VLOOKUP(A18,'3. Laporan SPPA'!A:F,5,0)</f>
        <v>Sedang Digunakan</v>
      </c>
      <c r="D18" s="36" t="str">
        <f>VLOOKUP(A18,'3. Laporan SPPA'!A:F,6,0)</f>
        <v>Dibeli</v>
      </c>
      <c r="E18" s="41" t="e">
        <f>VLOOKUP(A18,'2.Laporan Baki Aset'!C:D,2,0)</f>
        <v>#N/A</v>
      </c>
      <c r="F18" s="33" t="e">
        <f>VLOOKUP(A18,Table1[[#All],[ID Lama Aset]],1,0)</f>
        <v>#N/A</v>
      </c>
      <c r="G18" s="58">
        <f t="shared" si="0"/>
        <v>2250</v>
      </c>
    </row>
    <row r="19" spans="1:7" ht="20.100000000000001" customHeight="1" x14ac:dyDescent="0.2">
      <c r="A19" s="36" t="str">
        <f>'3. Laporan SPPA'!A18</f>
        <v>KK/JANM/H/08/194</v>
      </c>
      <c r="B19" s="37">
        <f>VLOOKUP(A19,'3. Laporan SPPA'!A:D,4,0)</f>
        <v>2250</v>
      </c>
      <c r="C19" s="36" t="str">
        <f>VLOOKUP(A19,'3. Laporan SPPA'!A:F,5,0)</f>
        <v>Sedang Digunakan</v>
      </c>
      <c r="D19" s="36" t="str">
        <f>VLOOKUP(A19,'3. Laporan SPPA'!A:F,6,0)</f>
        <v>Dibeli</v>
      </c>
      <c r="E19" s="41" t="e">
        <f>VLOOKUP(A19,'2.Laporan Baki Aset'!C:D,2,0)</f>
        <v>#N/A</v>
      </c>
      <c r="F19" s="33" t="e">
        <f>VLOOKUP(A19,Table1[[#All],[ID Lama Aset]],1,0)</f>
        <v>#N/A</v>
      </c>
      <c r="G19" s="58">
        <f t="shared" si="0"/>
        <v>2250</v>
      </c>
    </row>
    <row r="20" spans="1:7" ht="20.100000000000001" customHeight="1" x14ac:dyDescent="0.2">
      <c r="A20" s="36" t="str">
        <f>'3. Laporan SPPA'!A19</f>
        <v>KK/JANM/H/08/197</v>
      </c>
      <c r="B20" s="37">
        <f>VLOOKUP(A20,'3. Laporan SPPA'!A:D,4,0)</f>
        <v>2250</v>
      </c>
      <c r="C20" s="36" t="str">
        <f>VLOOKUP(A20,'3. Laporan SPPA'!A:F,5,0)</f>
        <v>Sedang Digunakan</v>
      </c>
      <c r="D20" s="36" t="str">
        <f>VLOOKUP(A20,'3. Laporan SPPA'!A:F,6,0)</f>
        <v>Dibeli</v>
      </c>
      <c r="E20" s="41" t="e">
        <f>VLOOKUP(A20,'2.Laporan Baki Aset'!C:D,2,0)</f>
        <v>#N/A</v>
      </c>
      <c r="F20" s="33" t="e">
        <f>VLOOKUP(A20,Table1[[#All],[ID Lama Aset]],1,0)</f>
        <v>#N/A</v>
      </c>
      <c r="G20" s="58">
        <f t="shared" si="0"/>
        <v>2250</v>
      </c>
    </row>
    <row r="21" spans="1:7" ht="20.100000000000001" customHeight="1" x14ac:dyDescent="0.2">
      <c r="A21" s="36" t="str">
        <f>'3. Laporan SPPA'!A20</f>
        <v>KK/JANM/H/08/202</v>
      </c>
      <c r="B21" s="37">
        <f>VLOOKUP(A21,'3. Laporan SPPA'!A:D,4,0)</f>
        <v>4958</v>
      </c>
      <c r="C21" s="36" t="str">
        <f>VLOOKUP(A21,'3. Laporan SPPA'!A:F,5,0)</f>
        <v>Sedang Digunakan</v>
      </c>
      <c r="D21" s="36" t="str">
        <f>VLOOKUP(A21,'3. Laporan SPPA'!A:F,6,0)</f>
        <v>Dibeli</v>
      </c>
      <c r="E21" s="41" t="str">
        <f>VLOOKUP(A21,'2.Laporan Baki Aset'!C:D,2,0)</f>
        <v>100001263942-0</v>
      </c>
      <c r="F21" s="33" t="str">
        <f>VLOOKUP(A21,Table1[[#All],[ID Lama Aset]],1,0)</f>
        <v>KK/JANM/H/08/202</v>
      </c>
      <c r="G21" s="58" t="str">
        <f t="shared" si="0"/>
        <v>KK/JANM/H/08/202</v>
      </c>
    </row>
    <row r="22" spans="1:7" ht="20.100000000000001" customHeight="1" x14ac:dyDescent="0.2">
      <c r="A22" s="36" t="str">
        <f>'3. Laporan SPPA'!A21</f>
        <v>KK/JANM/H/08/213</v>
      </c>
      <c r="B22" s="37">
        <f>VLOOKUP(A22,'3. Laporan SPPA'!A:D,4,0)</f>
        <v>2250</v>
      </c>
      <c r="C22" s="36" t="str">
        <f>VLOOKUP(A22,'3. Laporan SPPA'!A:F,5,0)</f>
        <v>Sedang Digunakan</v>
      </c>
      <c r="D22" s="36" t="str">
        <f>VLOOKUP(A22,'3. Laporan SPPA'!A:F,6,0)</f>
        <v>Dibeli</v>
      </c>
      <c r="E22" s="41" t="e">
        <f>VLOOKUP(A22,'2.Laporan Baki Aset'!C:D,2,0)</f>
        <v>#N/A</v>
      </c>
      <c r="F22" s="33" t="e">
        <f>VLOOKUP(A22,Table1[[#All],[ID Lama Aset]],1,0)</f>
        <v>#N/A</v>
      </c>
      <c r="G22" s="58">
        <f t="shared" si="0"/>
        <v>2250</v>
      </c>
    </row>
    <row r="23" spans="1:7" ht="20.100000000000001" customHeight="1" x14ac:dyDescent="0.2">
      <c r="A23" s="36" t="str">
        <f>'3. Laporan SPPA'!A22</f>
        <v>KK/JANM/H/08/311</v>
      </c>
      <c r="B23" s="37">
        <f>VLOOKUP(A23,'3. Laporan SPPA'!A:D,4,0)</f>
        <v>2250</v>
      </c>
      <c r="C23" s="36" t="str">
        <f>VLOOKUP(A23,'3. Laporan SPPA'!A:F,5,0)</f>
        <v>Sedang Digunakan</v>
      </c>
      <c r="D23" s="36" t="str">
        <f>VLOOKUP(A23,'3. Laporan SPPA'!A:F,6,0)</f>
        <v>Dibeli</v>
      </c>
      <c r="E23" s="41" t="e">
        <f>VLOOKUP(A23,'2.Laporan Baki Aset'!C:D,2,0)</f>
        <v>#N/A</v>
      </c>
      <c r="F23" s="33" t="e">
        <f>VLOOKUP(A23,Table1[[#All],[ID Lama Aset]],1,0)</f>
        <v>#N/A</v>
      </c>
      <c r="G23" s="58">
        <f t="shared" si="0"/>
        <v>2250</v>
      </c>
    </row>
    <row r="24" spans="1:7" ht="20.100000000000001" customHeight="1" x14ac:dyDescent="0.2">
      <c r="A24" s="36" t="str">
        <f>'3. Laporan SPPA'!A23</f>
        <v>KK/JANM/H/08/318</v>
      </c>
      <c r="B24" s="37">
        <f>VLOOKUP(A24,'3. Laporan SPPA'!A:D,4,0)</f>
        <v>2250</v>
      </c>
      <c r="C24" s="36" t="str">
        <f>VLOOKUP(A24,'3. Laporan SPPA'!A:F,5,0)</f>
        <v>Sedang Digunakan</v>
      </c>
      <c r="D24" s="36" t="str">
        <f>VLOOKUP(A24,'3. Laporan SPPA'!A:F,6,0)</f>
        <v>Dibeli</v>
      </c>
      <c r="E24" s="41" t="str">
        <f>VLOOKUP(A24,'2.Laporan Baki Aset'!C:D,2,0)</f>
        <v>100001263945-0</v>
      </c>
      <c r="F24" s="33" t="str">
        <f>VLOOKUP(A24,Table1[[#All],[ID Lama Aset]],1,0)</f>
        <v>KK/JANM/H/08/318</v>
      </c>
      <c r="G24" s="58" t="str">
        <f t="shared" si="0"/>
        <v>KK/JANM/H/08/318</v>
      </c>
    </row>
    <row r="25" spans="1:7" ht="20.100000000000001" customHeight="1" x14ac:dyDescent="0.2">
      <c r="A25" s="36" t="str">
        <f>'3. Laporan SPPA'!A24</f>
        <v>KK/JANM/H/08/400</v>
      </c>
      <c r="B25" s="37">
        <f>VLOOKUP(A25,'3. Laporan SPPA'!A:D,4,0)</f>
        <v>3110</v>
      </c>
      <c r="C25" s="36" t="str">
        <f>VLOOKUP(A25,'3. Laporan SPPA'!A:F,5,0)</f>
        <v>Sedang Digunakan</v>
      </c>
      <c r="D25" s="36" t="str">
        <f>VLOOKUP(A25,'3. Laporan SPPA'!A:F,6,0)</f>
        <v>Dibeli</v>
      </c>
      <c r="E25" s="41" t="e">
        <f>VLOOKUP(A25,'2.Laporan Baki Aset'!C:D,2,0)</f>
        <v>#N/A</v>
      </c>
      <c r="F25" s="33" t="e">
        <f>VLOOKUP(A25,Table1[[#All],[ID Lama Aset]],1,0)</f>
        <v>#N/A</v>
      </c>
      <c r="G25" s="58">
        <f t="shared" si="0"/>
        <v>3110</v>
      </c>
    </row>
    <row r="26" spans="1:7" ht="20.100000000000001" customHeight="1" x14ac:dyDescent="0.2">
      <c r="A26" s="36" t="str">
        <f>'3. Laporan SPPA'!A25</f>
        <v>KK/JANM/H/08/401</v>
      </c>
      <c r="B26" s="37">
        <f>VLOOKUP(A26,'3. Laporan SPPA'!A:D,4,0)</f>
        <v>3110</v>
      </c>
      <c r="C26" s="36" t="str">
        <f>VLOOKUP(A26,'3. Laporan SPPA'!A:F,5,0)</f>
        <v>Sedang Digunakan</v>
      </c>
      <c r="D26" s="36" t="str">
        <f>VLOOKUP(A26,'3. Laporan SPPA'!A:F,6,0)</f>
        <v>Dibeli</v>
      </c>
      <c r="E26" s="41" t="e">
        <f>VLOOKUP(A26,'2.Laporan Baki Aset'!C:D,2,0)</f>
        <v>#N/A</v>
      </c>
      <c r="F26" s="33" t="e">
        <f>VLOOKUP(A26,Table1[[#All],[ID Lama Aset]],1,0)</f>
        <v>#N/A</v>
      </c>
      <c r="G26" s="58">
        <f t="shared" si="0"/>
        <v>3110</v>
      </c>
    </row>
    <row r="27" spans="1:7" ht="20.100000000000001" customHeight="1" x14ac:dyDescent="0.2">
      <c r="A27" s="36" t="str">
        <f>'3. Laporan SPPA'!A26</f>
        <v>KK/JANM/H/08/402</v>
      </c>
      <c r="B27" s="37">
        <f>VLOOKUP(A27,'3. Laporan SPPA'!A:D,4,0)</f>
        <v>3110</v>
      </c>
      <c r="C27" s="36" t="str">
        <f>VLOOKUP(A27,'3. Laporan SPPA'!A:F,5,0)</f>
        <v>Sedang Digunakan</v>
      </c>
      <c r="D27" s="36" t="str">
        <f>VLOOKUP(A27,'3. Laporan SPPA'!A:F,6,0)</f>
        <v>Dibeli</v>
      </c>
      <c r="E27" s="41" t="e">
        <f>VLOOKUP(A27,'2.Laporan Baki Aset'!C:D,2,0)</f>
        <v>#N/A</v>
      </c>
      <c r="F27" s="33" t="e">
        <f>VLOOKUP(A27,Table1[[#All],[ID Lama Aset]],1,0)</f>
        <v>#N/A</v>
      </c>
      <c r="G27" s="58">
        <f t="shared" si="0"/>
        <v>3110</v>
      </c>
    </row>
    <row r="28" spans="1:7" ht="20.100000000000001" customHeight="1" x14ac:dyDescent="0.2">
      <c r="A28" s="36" t="str">
        <f>'3. Laporan SPPA'!A27</f>
        <v>KK/JANM/H/08/403</v>
      </c>
      <c r="B28" s="37">
        <f>VLOOKUP(A28,'3. Laporan SPPA'!A:D,4,0)</f>
        <v>3110</v>
      </c>
      <c r="C28" s="36" t="str">
        <f>VLOOKUP(A28,'3. Laporan SPPA'!A:F,5,0)</f>
        <v>Sedang Digunakan</v>
      </c>
      <c r="D28" s="36" t="str">
        <f>VLOOKUP(A28,'3. Laporan SPPA'!A:F,6,0)</f>
        <v>Dibeli</v>
      </c>
      <c r="E28" s="41" t="e">
        <f>VLOOKUP(A28,'2.Laporan Baki Aset'!C:D,2,0)</f>
        <v>#N/A</v>
      </c>
      <c r="F28" s="33" t="e">
        <f>VLOOKUP(A28,Table1[[#All],[ID Lama Aset]],1,0)</f>
        <v>#N/A</v>
      </c>
      <c r="G28" s="58">
        <f t="shared" si="0"/>
        <v>3110</v>
      </c>
    </row>
    <row r="29" spans="1:7" ht="20.100000000000001" customHeight="1" x14ac:dyDescent="0.2">
      <c r="A29" s="36" t="str">
        <f>'3. Laporan SPPA'!A28</f>
        <v>KK/JANM/H/08/404</v>
      </c>
      <c r="B29" s="37">
        <f>VLOOKUP(A29,'3. Laporan SPPA'!A:D,4,0)</f>
        <v>3110</v>
      </c>
      <c r="C29" s="36" t="str">
        <f>VLOOKUP(A29,'3. Laporan SPPA'!A:F,5,0)</f>
        <v>Sedang Digunakan</v>
      </c>
      <c r="D29" s="36" t="str">
        <f>VLOOKUP(A29,'3. Laporan SPPA'!A:F,6,0)</f>
        <v>Dibeli</v>
      </c>
      <c r="E29" s="41" t="e">
        <f>VLOOKUP(A29,'2.Laporan Baki Aset'!C:D,2,0)</f>
        <v>#N/A</v>
      </c>
      <c r="F29" s="33" t="e">
        <f>VLOOKUP(A29,Table1[[#All],[ID Lama Aset]],1,0)</f>
        <v>#N/A</v>
      </c>
      <c r="G29" s="58">
        <f t="shared" si="0"/>
        <v>3110</v>
      </c>
    </row>
    <row r="30" spans="1:7" ht="20.100000000000001" customHeight="1" x14ac:dyDescent="0.2">
      <c r="A30" s="36" t="str">
        <f>'3. Laporan SPPA'!A29</f>
        <v>KK/JANM/H/08/405</v>
      </c>
      <c r="B30" s="37">
        <f>VLOOKUP(A30,'3. Laporan SPPA'!A:D,4,0)</f>
        <v>3110</v>
      </c>
      <c r="C30" s="36" t="str">
        <f>VLOOKUP(A30,'3. Laporan SPPA'!A:F,5,0)</f>
        <v>Sedang Digunakan</v>
      </c>
      <c r="D30" s="36" t="str">
        <f>VLOOKUP(A30,'3. Laporan SPPA'!A:F,6,0)</f>
        <v>Dibeli</v>
      </c>
      <c r="E30" s="41" t="e">
        <f>VLOOKUP(A30,'2.Laporan Baki Aset'!C:D,2,0)</f>
        <v>#N/A</v>
      </c>
      <c r="F30" s="33" t="e">
        <f>VLOOKUP(A30,Table1[[#All],[ID Lama Aset]],1,0)</f>
        <v>#N/A</v>
      </c>
      <c r="G30" s="58">
        <f t="shared" si="0"/>
        <v>3110</v>
      </c>
    </row>
    <row r="31" spans="1:7" ht="20.100000000000001" customHeight="1" x14ac:dyDescent="0.2">
      <c r="A31" s="36" t="str">
        <f>'3. Laporan SPPA'!A30</f>
        <v>KK/JANM/H/08/406</v>
      </c>
      <c r="B31" s="37">
        <f>VLOOKUP(A31,'3. Laporan SPPA'!A:D,4,0)</f>
        <v>3110</v>
      </c>
      <c r="C31" s="36" t="str">
        <f>VLOOKUP(A31,'3. Laporan SPPA'!A:F,5,0)</f>
        <v>Sedang Digunakan</v>
      </c>
      <c r="D31" s="36" t="str">
        <f>VLOOKUP(A31,'3. Laporan SPPA'!A:F,6,0)</f>
        <v>Dibeli</v>
      </c>
      <c r="E31" s="41" t="e">
        <f>VLOOKUP(A31,'2.Laporan Baki Aset'!C:D,2,0)</f>
        <v>#N/A</v>
      </c>
      <c r="F31" s="33" t="e">
        <f>VLOOKUP(A31,Table1[[#All],[ID Lama Aset]],1,0)</f>
        <v>#N/A</v>
      </c>
      <c r="G31" s="58">
        <f t="shared" si="0"/>
        <v>3110</v>
      </c>
    </row>
    <row r="32" spans="1:7" ht="20.100000000000001" customHeight="1" x14ac:dyDescent="0.2">
      <c r="A32" s="36" t="str">
        <f>'3. Laporan SPPA'!A31</f>
        <v>KK/JANM/H/08/407</v>
      </c>
      <c r="B32" s="37">
        <f>VLOOKUP(A32,'3. Laporan SPPA'!A:D,4,0)</f>
        <v>3110</v>
      </c>
      <c r="C32" s="36" t="str">
        <f>VLOOKUP(A32,'3. Laporan SPPA'!A:F,5,0)</f>
        <v>Sedang Digunakan</v>
      </c>
      <c r="D32" s="36" t="str">
        <f>VLOOKUP(A32,'3. Laporan SPPA'!A:F,6,0)</f>
        <v>Dibeli</v>
      </c>
      <c r="E32" s="41" t="e">
        <f>VLOOKUP(A32,'2.Laporan Baki Aset'!C:D,2,0)</f>
        <v>#N/A</v>
      </c>
      <c r="F32" s="33" t="e">
        <f>VLOOKUP(A32,Table1[[#All],[ID Lama Aset]],1,0)</f>
        <v>#N/A</v>
      </c>
      <c r="G32" s="58">
        <f t="shared" si="0"/>
        <v>3110</v>
      </c>
    </row>
    <row r="33" spans="1:7" ht="20.100000000000001" customHeight="1" x14ac:dyDescent="0.2">
      <c r="A33" s="36" t="str">
        <f>'3. Laporan SPPA'!A32</f>
        <v>KK/JANM/H/08/408</v>
      </c>
      <c r="B33" s="37">
        <f>VLOOKUP(A33,'3. Laporan SPPA'!A:D,4,0)</f>
        <v>3110</v>
      </c>
      <c r="C33" s="36" t="str">
        <f>VLOOKUP(A33,'3. Laporan SPPA'!A:F,5,0)</f>
        <v>Sedang Digunakan</v>
      </c>
      <c r="D33" s="36" t="str">
        <f>VLOOKUP(A33,'3. Laporan SPPA'!A:F,6,0)</f>
        <v>Dibeli</v>
      </c>
      <c r="E33" s="41" t="e">
        <f>VLOOKUP(A33,'2.Laporan Baki Aset'!C:D,2,0)</f>
        <v>#N/A</v>
      </c>
      <c r="F33" s="33" t="e">
        <f>VLOOKUP(A33,Table1[[#All],[ID Lama Aset]],1,0)</f>
        <v>#N/A</v>
      </c>
      <c r="G33" s="58">
        <f t="shared" si="0"/>
        <v>3110</v>
      </c>
    </row>
    <row r="34" spans="1:7" ht="20.100000000000001" customHeight="1" x14ac:dyDescent="0.2">
      <c r="A34" s="36" t="str">
        <f>'3. Laporan SPPA'!A33</f>
        <v>KK/JANM/H/08/409</v>
      </c>
      <c r="B34" s="37">
        <f>VLOOKUP(A34,'3. Laporan SPPA'!A:D,4,0)</f>
        <v>3110</v>
      </c>
      <c r="C34" s="36" t="str">
        <f>VLOOKUP(A34,'3. Laporan SPPA'!A:F,5,0)</f>
        <v>Sedang Digunakan</v>
      </c>
      <c r="D34" s="36" t="str">
        <f>VLOOKUP(A34,'3. Laporan SPPA'!A:F,6,0)</f>
        <v>Dibeli</v>
      </c>
      <c r="E34" s="41" t="e">
        <f>VLOOKUP(A34,'2.Laporan Baki Aset'!C:D,2,0)</f>
        <v>#N/A</v>
      </c>
      <c r="F34" s="33" t="e">
        <f>VLOOKUP(A34,Table1[[#All],[ID Lama Aset]],1,0)</f>
        <v>#N/A</v>
      </c>
      <c r="G34" s="58">
        <f t="shared" si="0"/>
        <v>3110</v>
      </c>
    </row>
    <row r="35" spans="1:7" ht="20.100000000000001" customHeight="1" x14ac:dyDescent="0.2">
      <c r="A35" s="36" t="str">
        <f>'3. Laporan SPPA'!A34</f>
        <v>KK/JANM/H/08/410</v>
      </c>
      <c r="B35" s="37">
        <f>VLOOKUP(A35,'3. Laporan SPPA'!A:D,4,0)</f>
        <v>3110</v>
      </c>
      <c r="C35" s="36" t="str">
        <f>VLOOKUP(A35,'3. Laporan SPPA'!A:F,5,0)</f>
        <v>Sedang Digunakan</v>
      </c>
      <c r="D35" s="36" t="str">
        <f>VLOOKUP(A35,'3. Laporan SPPA'!A:F,6,0)</f>
        <v>Dibeli</v>
      </c>
      <c r="E35" s="41" t="e">
        <f>VLOOKUP(A35,'2.Laporan Baki Aset'!C:D,2,0)</f>
        <v>#N/A</v>
      </c>
      <c r="F35" s="33" t="e">
        <f>VLOOKUP(A35,Table1[[#All],[ID Lama Aset]],1,0)</f>
        <v>#N/A</v>
      </c>
      <c r="G35" s="58">
        <f t="shared" si="0"/>
        <v>3110</v>
      </c>
    </row>
    <row r="36" spans="1:7" ht="20.100000000000001" customHeight="1" x14ac:dyDescent="0.2">
      <c r="A36" s="36" t="str">
        <f>'3. Laporan SPPA'!A35</f>
        <v>KK/JANM/H/08/411</v>
      </c>
      <c r="B36" s="37">
        <f>VLOOKUP(A36,'3. Laporan SPPA'!A:D,4,0)</f>
        <v>3110</v>
      </c>
      <c r="C36" s="36" t="str">
        <f>VLOOKUP(A36,'3. Laporan SPPA'!A:F,5,0)</f>
        <v>Sedang Digunakan</v>
      </c>
      <c r="D36" s="36" t="str">
        <f>VLOOKUP(A36,'3. Laporan SPPA'!A:F,6,0)</f>
        <v>Dibeli</v>
      </c>
      <c r="E36" s="41" t="e">
        <f>VLOOKUP(A36,'2.Laporan Baki Aset'!C:D,2,0)</f>
        <v>#N/A</v>
      </c>
      <c r="F36" s="33" t="e">
        <f>VLOOKUP(A36,Table1[[#All],[ID Lama Aset]],1,0)</f>
        <v>#N/A</v>
      </c>
      <c r="G36" s="58">
        <f t="shared" si="0"/>
        <v>3110</v>
      </c>
    </row>
    <row r="37" spans="1:7" ht="20.100000000000001" customHeight="1" x14ac:dyDescent="0.2">
      <c r="A37" s="36" t="str">
        <f>'3. Laporan SPPA'!A36</f>
        <v>KK/JANM/H/08/412</v>
      </c>
      <c r="B37" s="37">
        <f>VLOOKUP(A37,'3. Laporan SPPA'!A:D,4,0)</f>
        <v>3110</v>
      </c>
      <c r="C37" s="36" t="str">
        <f>VLOOKUP(A37,'3. Laporan SPPA'!A:F,5,0)</f>
        <v>Sedang Digunakan</v>
      </c>
      <c r="D37" s="36" t="str">
        <f>VLOOKUP(A37,'3. Laporan SPPA'!A:F,6,0)</f>
        <v>Dibeli</v>
      </c>
      <c r="E37" s="41" t="e">
        <f>VLOOKUP(A37,'2.Laporan Baki Aset'!C:D,2,0)</f>
        <v>#N/A</v>
      </c>
      <c r="F37" s="33" t="e">
        <f>VLOOKUP(A37,Table1[[#All],[ID Lama Aset]],1,0)</f>
        <v>#N/A</v>
      </c>
      <c r="G37" s="58">
        <f t="shared" si="0"/>
        <v>3110</v>
      </c>
    </row>
    <row r="38" spans="1:7" ht="20.100000000000001" customHeight="1" x14ac:dyDescent="0.2">
      <c r="A38" s="36" t="str">
        <f>'3. Laporan SPPA'!A37</f>
        <v>KK/JANM/H/08/413</v>
      </c>
      <c r="B38" s="37">
        <f>VLOOKUP(A38,'3. Laporan SPPA'!A:D,4,0)</f>
        <v>3110</v>
      </c>
      <c r="C38" s="36" t="str">
        <f>VLOOKUP(A38,'3. Laporan SPPA'!A:F,5,0)</f>
        <v>Sedang Digunakan</v>
      </c>
      <c r="D38" s="36" t="str">
        <f>VLOOKUP(A38,'3. Laporan SPPA'!A:F,6,0)</f>
        <v>Dibeli</v>
      </c>
      <c r="E38" s="41" t="e">
        <f>VLOOKUP(A38,'2.Laporan Baki Aset'!C:D,2,0)</f>
        <v>#N/A</v>
      </c>
      <c r="F38" s="33" t="e">
        <f>VLOOKUP(A38,Table1[[#All],[ID Lama Aset]],1,0)</f>
        <v>#N/A</v>
      </c>
      <c r="G38" s="58">
        <f t="shared" si="0"/>
        <v>3110</v>
      </c>
    </row>
    <row r="39" spans="1:7" ht="20.100000000000001" customHeight="1" x14ac:dyDescent="0.2">
      <c r="A39" s="36" t="str">
        <f>'3. Laporan SPPA'!A38</f>
        <v>KK/JANM/H/08/414</v>
      </c>
      <c r="B39" s="37">
        <f>VLOOKUP(A39,'3. Laporan SPPA'!A:D,4,0)</f>
        <v>3110</v>
      </c>
      <c r="C39" s="36" t="str">
        <f>VLOOKUP(A39,'3. Laporan SPPA'!A:F,5,0)</f>
        <v>Sedang Digunakan</v>
      </c>
      <c r="D39" s="36" t="str">
        <f>VLOOKUP(A39,'3. Laporan SPPA'!A:F,6,0)</f>
        <v>Dibeli</v>
      </c>
      <c r="E39" s="41" t="e">
        <f>VLOOKUP(A39,'2.Laporan Baki Aset'!C:D,2,0)</f>
        <v>#N/A</v>
      </c>
      <c r="F39" s="33" t="e">
        <f>VLOOKUP(A39,Table1[[#All],[ID Lama Aset]],1,0)</f>
        <v>#N/A</v>
      </c>
      <c r="G39" s="58">
        <f t="shared" si="0"/>
        <v>3110</v>
      </c>
    </row>
    <row r="40" spans="1:7" ht="20.100000000000001" customHeight="1" x14ac:dyDescent="0.2">
      <c r="A40" s="36" t="str">
        <f>'3. Laporan SPPA'!A39</f>
        <v>KK/JANM/H/08/415</v>
      </c>
      <c r="B40" s="37">
        <f>VLOOKUP(A40,'3. Laporan SPPA'!A:D,4,0)</f>
        <v>3110</v>
      </c>
      <c r="C40" s="36" t="str">
        <f>VLOOKUP(A40,'3. Laporan SPPA'!A:F,5,0)</f>
        <v>Sedang Digunakan</v>
      </c>
      <c r="D40" s="36" t="str">
        <f>VLOOKUP(A40,'3. Laporan SPPA'!A:F,6,0)</f>
        <v>Dibeli</v>
      </c>
      <c r="E40" s="41" t="e">
        <f>VLOOKUP(A40,'2.Laporan Baki Aset'!C:D,2,0)</f>
        <v>#N/A</v>
      </c>
      <c r="F40" s="33" t="e">
        <f>VLOOKUP(A40,Table1[[#All],[ID Lama Aset]],1,0)</f>
        <v>#N/A</v>
      </c>
      <c r="G40" s="58">
        <f t="shared" si="0"/>
        <v>3110</v>
      </c>
    </row>
    <row r="41" spans="1:7" ht="20.100000000000001" customHeight="1" x14ac:dyDescent="0.2">
      <c r="A41" s="36" t="str">
        <f>'3. Laporan SPPA'!A40</f>
        <v>KK/JANM/H/09/156</v>
      </c>
      <c r="B41" s="37">
        <f>VLOOKUP(A41,'3. Laporan SPPA'!A:D,4,0)</f>
        <v>2300</v>
      </c>
      <c r="C41" s="36" t="str">
        <f>VLOOKUP(A41,'3. Laporan SPPA'!A:F,5,0)</f>
        <v>Sedang Digunakan</v>
      </c>
      <c r="D41" s="36" t="str">
        <f>VLOOKUP(A41,'3. Laporan SPPA'!A:F,6,0)</f>
        <v>Dibeli</v>
      </c>
      <c r="E41" s="41" t="e">
        <f>VLOOKUP(A41,'2.Laporan Baki Aset'!C:D,2,0)</f>
        <v>#N/A</v>
      </c>
      <c r="F41" s="33" t="e">
        <f>VLOOKUP(A41,Table1[[#All],[ID Lama Aset]],1,0)</f>
        <v>#N/A</v>
      </c>
      <c r="G41" s="58">
        <f t="shared" si="0"/>
        <v>2300</v>
      </c>
    </row>
    <row r="42" spans="1:7" ht="20.100000000000001" customHeight="1" x14ac:dyDescent="0.2">
      <c r="A42" s="36" t="str">
        <f>'3. Laporan SPPA'!A41</f>
        <v>KK/JANM/H/09/159</v>
      </c>
      <c r="B42" s="37">
        <f>VLOOKUP(A42,'3. Laporan SPPA'!A:D,4,0)</f>
        <v>2300</v>
      </c>
      <c r="C42" s="36" t="str">
        <f>VLOOKUP(A42,'3. Laporan SPPA'!A:F,5,0)</f>
        <v>Sedang Digunakan</v>
      </c>
      <c r="D42" s="36" t="str">
        <f>VLOOKUP(A42,'3. Laporan SPPA'!A:F,6,0)</f>
        <v>Dibeli</v>
      </c>
      <c r="E42" s="41" t="e">
        <f>VLOOKUP(A42,'2.Laporan Baki Aset'!C:D,2,0)</f>
        <v>#N/A</v>
      </c>
      <c r="F42" s="33" t="e">
        <f>VLOOKUP(A42,Table1[[#All],[ID Lama Aset]],1,0)</f>
        <v>#N/A</v>
      </c>
      <c r="G42" s="58">
        <f t="shared" si="0"/>
        <v>2300</v>
      </c>
    </row>
    <row r="43" spans="1:7" ht="20.100000000000001" customHeight="1" x14ac:dyDescent="0.2">
      <c r="A43" s="36" t="str">
        <f>'3. Laporan SPPA'!A42</f>
        <v>KK/JANM/H/09/161</v>
      </c>
      <c r="B43" s="37">
        <f>VLOOKUP(A43,'3. Laporan SPPA'!A:D,4,0)</f>
        <v>2300</v>
      </c>
      <c r="C43" s="36" t="str">
        <f>VLOOKUP(A43,'3. Laporan SPPA'!A:F,5,0)</f>
        <v>Sedang Digunakan</v>
      </c>
      <c r="D43" s="36" t="str">
        <f>VLOOKUP(A43,'3. Laporan SPPA'!A:F,6,0)</f>
        <v>Dibeli</v>
      </c>
      <c r="E43" s="41" t="e">
        <f>VLOOKUP(A43,'2.Laporan Baki Aset'!C:D,2,0)</f>
        <v>#N/A</v>
      </c>
      <c r="F43" s="33" t="e">
        <f>VLOOKUP(A43,Table1[[#All],[ID Lama Aset]],1,0)</f>
        <v>#N/A</v>
      </c>
      <c r="G43" s="58">
        <f t="shared" si="0"/>
        <v>2300</v>
      </c>
    </row>
    <row r="44" spans="1:7" ht="20.100000000000001" customHeight="1" x14ac:dyDescent="0.2">
      <c r="A44" s="36" t="str">
        <f>'3. Laporan SPPA'!A43</f>
        <v>KK/JANM/H/09/209</v>
      </c>
      <c r="B44" s="37">
        <f>VLOOKUP(A44,'3. Laporan SPPA'!A:D,4,0)</f>
        <v>2300</v>
      </c>
      <c r="C44" s="36" t="str">
        <f>VLOOKUP(A44,'3. Laporan SPPA'!A:F,5,0)</f>
        <v>Sedang Digunakan</v>
      </c>
      <c r="D44" s="36" t="str">
        <f>VLOOKUP(A44,'3. Laporan SPPA'!A:F,6,0)</f>
        <v>Dibeli</v>
      </c>
      <c r="E44" s="41" t="e">
        <f>VLOOKUP(A44,'2.Laporan Baki Aset'!C:D,2,0)</f>
        <v>#N/A</v>
      </c>
      <c r="F44" s="33" t="e">
        <f>VLOOKUP(A44,Table1[[#All],[ID Lama Aset]],1,0)</f>
        <v>#N/A</v>
      </c>
      <c r="G44" s="58">
        <f t="shared" si="0"/>
        <v>2300</v>
      </c>
    </row>
    <row r="45" spans="1:7" ht="20.100000000000001" customHeight="1" x14ac:dyDescent="0.2">
      <c r="A45" s="36" t="str">
        <f>'3. Laporan SPPA'!A44</f>
        <v>KK/JANM/H/09/231</v>
      </c>
      <c r="B45" s="37">
        <f>VLOOKUP(A45,'3. Laporan SPPA'!A:D,4,0)</f>
        <v>11055</v>
      </c>
      <c r="C45" s="36" t="str">
        <f>VLOOKUP(A45,'3. Laporan SPPA'!A:F,5,0)</f>
        <v>Sedang Digunakan</v>
      </c>
      <c r="D45" s="36" t="str">
        <f>VLOOKUP(A45,'3. Laporan SPPA'!A:F,6,0)</f>
        <v>Dibeli</v>
      </c>
      <c r="E45" s="41" t="str">
        <f>VLOOKUP(A45,'2.Laporan Baki Aset'!C:D,2,0)</f>
        <v>100001263948-0</v>
      </c>
      <c r="F45" s="33" t="str">
        <f>VLOOKUP(A45,Table1[[#All],[ID Lama Aset]],1,0)</f>
        <v>KK/JANM/H/09/231</v>
      </c>
      <c r="G45" s="58" t="str">
        <f t="shared" si="0"/>
        <v>KK/JANM/H/09/231</v>
      </c>
    </row>
    <row r="46" spans="1:7" ht="20.100000000000001" customHeight="1" x14ac:dyDescent="0.2">
      <c r="A46" s="36" t="str">
        <f>'3. Laporan SPPA'!A45</f>
        <v>KK/JANM/H/09/232</v>
      </c>
      <c r="B46" s="37">
        <f>VLOOKUP(A46,'3. Laporan SPPA'!A:D,4,0)</f>
        <v>11055</v>
      </c>
      <c r="C46" s="36" t="str">
        <f>VLOOKUP(A46,'3. Laporan SPPA'!A:F,5,0)</f>
        <v>Sedang Digunakan</v>
      </c>
      <c r="D46" s="36" t="str">
        <f>VLOOKUP(A46,'3. Laporan SPPA'!A:F,6,0)</f>
        <v>Dibeli</v>
      </c>
      <c r="E46" s="41" t="str">
        <f>VLOOKUP(A46,'2.Laporan Baki Aset'!C:D,2,0)</f>
        <v>100001263949-0</v>
      </c>
      <c r="F46" s="33" t="str">
        <f>VLOOKUP(A46,Table1[[#All],[ID Lama Aset]],1,0)</f>
        <v>KK/JANM/H/09/232</v>
      </c>
      <c r="G46" s="58" t="str">
        <f t="shared" si="0"/>
        <v>KK/JANM/H/09/232</v>
      </c>
    </row>
    <row r="47" spans="1:7" ht="20.100000000000001" customHeight="1" x14ac:dyDescent="0.2">
      <c r="A47" s="36" t="str">
        <f>'3. Laporan SPPA'!A46</f>
        <v>KK/JANM/H/09/233</v>
      </c>
      <c r="B47" s="37">
        <f>VLOOKUP(A47,'3. Laporan SPPA'!A:D,4,0)</f>
        <v>6380</v>
      </c>
      <c r="C47" s="36" t="str">
        <f>VLOOKUP(A47,'3. Laporan SPPA'!A:F,5,0)</f>
        <v>Sedang Digunakan</v>
      </c>
      <c r="D47" s="36" t="str">
        <f>VLOOKUP(A47,'3. Laporan SPPA'!A:F,6,0)</f>
        <v>Dibeli</v>
      </c>
      <c r="E47" s="41" t="str">
        <f>VLOOKUP(A47,'2.Laporan Baki Aset'!C:D,2,0)</f>
        <v>100001263950-0</v>
      </c>
      <c r="F47" s="33" t="str">
        <f>VLOOKUP(A47,Table1[[#All],[ID Lama Aset]],1,0)</f>
        <v>KK/JANM/H/09/233</v>
      </c>
      <c r="G47" s="58" t="str">
        <f t="shared" si="0"/>
        <v>KK/JANM/H/09/233</v>
      </c>
    </row>
    <row r="48" spans="1:7" ht="20.100000000000001" customHeight="1" x14ac:dyDescent="0.2">
      <c r="A48" s="36" t="str">
        <f>'3. Laporan SPPA'!A47</f>
        <v>KK/JANM/H/09/234</v>
      </c>
      <c r="B48" s="37">
        <f>VLOOKUP(A48,'3. Laporan SPPA'!A:D,4,0)</f>
        <v>6380</v>
      </c>
      <c r="C48" s="36" t="str">
        <f>VLOOKUP(A48,'3. Laporan SPPA'!A:F,5,0)</f>
        <v>Sedang Digunakan</v>
      </c>
      <c r="D48" s="36" t="str">
        <f>VLOOKUP(A48,'3. Laporan SPPA'!A:F,6,0)</f>
        <v>Dibeli</v>
      </c>
      <c r="E48" s="41" t="str">
        <f>VLOOKUP(A48,'2.Laporan Baki Aset'!C:D,2,0)</f>
        <v>100001263951-0</v>
      </c>
      <c r="F48" s="33" t="str">
        <f>VLOOKUP(A48,Table1[[#All],[ID Lama Aset]],1,0)</f>
        <v>KK/JANM/H/09/234</v>
      </c>
      <c r="G48" s="58" t="str">
        <f t="shared" si="0"/>
        <v>KK/JANM/H/09/234</v>
      </c>
    </row>
    <row r="49" spans="1:7" ht="20.100000000000001" customHeight="1" x14ac:dyDescent="0.2">
      <c r="A49" s="36" t="str">
        <f>'3. Laporan SPPA'!A48</f>
        <v>KK/JANM/H/09/362</v>
      </c>
      <c r="B49" s="37">
        <f>VLOOKUP(A49,'3. Laporan SPPA'!A:D,4,0)</f>
        <v>2300</v>
      </c>
      <c r="C49" s="36" t="str">
        <f>VLOOKUP(A49,'3. Laporan SPPA'!A:F,5,0)</f>
        <v>Sedang Digunakan</v>
      </c>
      <c r="D49" s="36" t="str">
        <f>VLOOKUP(A49,'3. Laporan SPPA'!A:F,6,0)</f>
        <v>Dibeli</v>
      </c>
      <c r="E49" s="41" t="e">
        <f>VLOOKUP(A49,'2.Laporan Baki Aset'!C:D,2,0)</f>
        <v>#N/A</v>
      </c>
      <c r="F49" s="33" t="e">
        <f>VLOOKUP(A49,Table1[[#All],[ID Lama Aset]],1,0)</f>
        <v>#N/A</v>
      </c>
      <c r="G49" s="58">
        <f t="shared" si="0"/>
        <v>2300</v>
      </c>
    </row>
    <row r="50" spans="1:7" ht="20.100000000000001" customHeight="1" x14ac:dyDescent="0.2">
      <c r="A50" s="36" t="str">
        <f>'3. Laporan SPPA'!A49</f>
        <v>KK/JANM/H/09/371</v>
      </c>
      <c r="B50" s="37">
        <f>VLOOKUP(A50,'3. Laporan SPPA'!A:D,4,0)</f>
        <v>3500</v>
      </c>
      <c r="C50" s="36" t="str">
        <f>VLOOKUP(A50,'3. Laporan SPPA'!A:F,5,0)</f>
        <v>Sedang Digunakan</v>
      </c>
      <c r="D50" s="36" t="str">
        <f>VLOOKUP(A50,'3. Laporan SPPA'!A:F,6,0)</f>
        <v>Dibeli</v>
      </c>
      <c r="E50" s="41" t="e">
        <f>VLOOKUP(A50,'2.Laporan Baki Aset'!C:D,2,0)</f>
        <v>#N/A</v>
      </c>
      <c r="F50" s="33" t="e">
        <f>VLOOKUP(A50,Table1[[#All],[ID Lama Aset]],1,0)</f>
        <v>#N/A</v>
      </c>
      <c r="G50" s="58">
        <f t="shared" si="0"/>
        <v>3500</v>
      </c>
    </row>
    <row r="51" spans="1:7" ht="20.100000000000001" customHeight="1" x14ac:dyDescent="0.2">
      <c r="A51" s="36" t="str">
        <f>'3. Laporan SPPA'!A50</f>
        <v>KK/JANM/H/09/408</v>
      </c>
      <c r="B51" s="37">
        <f>VLOOKUP(A51,'3. Laporan SPPA'!A:D,4,0)</f>
        <v>3400</v>
      </c>
      <c r="C51" s="36" t="str">
        <f>VLOOKUP(A51,'3. Laporan SPPA'!A:F,5,0)</f>
        <v>Sedang Digunakan</v>
      </c>
      <c r="D51" s="36" t="str">
        <f>VLOOKUP(A51,'3. Laporan SPPA'!A:F,6,0)</f>
        <v>Dibeli</v>
      </c>
      <c r="E51" s="41" t="str">
        <f>VLOOKUP(A51,'2.Laporan Baki Aset'!C:D,2,0)</f>
        <v>100001263955-0</v>
      </c>
      <c r="F51" s="33" t="str">
        <f>VLOOKUP(A51,Table1[[#All],[ID Lama Aset]],1,0)</f>
        <v>KK/JANM/H/09/408</v>
      </c>
      <c r="G51" s="58" t="str">
        <f t="shared" si="0"/>
        <v>KK/JANM/H/09/408</v>
      </c>
    </row>
    <row r="52" spans="1:7" ht="20.100000000000001" customHeight="1" x14ac:dyDescent="0.2">
      <c r="A52" s="36" t="str">
        <f>'3. Laporan SPPA'!A51</f>
        <v>KK/JANM/H/10/393</v>
      </c>
      <c r="B52" s="37">
        <f>VLOOKUP(A52,'3. Laporan SPPA'!A:D,4,0)</f>
        <v>4500</v>
      </c>
      <c r="C52" s="36" t="str">
        <f>VLOOKUP(A52,'3. Laporan SPPA'!A:F,5,0)</f>
        <v>Sedang Digunakan</v>
      </c>
      <c r="D52" s="36" t="str">
        <f>VLOOKUP(A52,'3. Laporan SPPA'!A:F,6,0)</f>
        <v>Dibeli</v>
      </c>
      <c r="E52" s="41" t="str">
        <f>VLOOKUP(A52,'2.Laporan Baki Aset'!C:D,2,0)</f>
        <v>100001263846-0</v>
      </c>
      <c r="F52" s="33" t="str">
        <f>VLOOKUP(A52,Table1[[#All],[ID Lama Aset]],1,0)</f>
        <v>KK/JANM/H/10/393</v>
      </c>
      <c r="G52" s="58" t="str">
        <f t="shared" si="0"/>
        <v>KK/JANM/H/10/393</v>
      </c>
    </row>
    <row r="53" spans="1:7" ht="20.100000000000001" customHeight="1" x14ac:dyDescent="0.2">
      <c r="A53" s="36" t="str">
        <f>'3. Laporan SPPA'!A52</f>
        <v>KK/JANM/H/10/396</v>
      </c>
      <c r="B53" s="37">
        <f>VLOOKUP(A53,'3. Laporan SPPA'!A:D,4,0)</f>
        <v>4500</v>
      </c>
      <c r="C53" s="36" t="str">
        <f>VLOOKUP(A53,'3. Laporan SPPA'!A:F,5,0)</f>
        <v>Sedang Digunakan</v>
      </c>
      <c r="D53" s="36" t="str">
        <f>VLOOKUP(A53,'3. Laporan SPPA'!A:F,6,0)</f>
        <v>Dibeli</v>
      </c>
      <c r="E53" s="41" t="str">
        <f>VLOOKUP(A53,'2.Laporan Baki Aset'!C:D,2,0)</f>
        <v>100001263847-0</v>
      </c>
      <c r="F53" s="33" t="str">
        <f>VLOOKUP(A53,Table1[[#All],[ID Lama Aset]],1,0)</f>
        <v>KK/JANM/H/10/396</v>
      </c>
      <c r="G53" s="58" t="str">
        <f t="shared" si="0"/>
        <v>KK/JANM/H/10/396</v>
      </c>
    </row>
    <row r="54" spans="1:7" ht="20.100000000000001" customHeight="1" x14ac:dyDescent="0.2">
      <c r="A54" s="36" t="str">
        <f>'3. Laporan SPPA'!A53</f>
        <v>KK/JANM/H/10/402</v>
      </c>
      <c r="B54" s="37">
        <f>VLOOKUP(A54,'3. Laporan SPPA'!A:D,4,0)</f>
        <v>2855</v>
      </c>
      <c r="C54" s="36" t="str">
        <f>VLOOKUP(A54,'3. Laporan SPPA'!A:F,5,0)</f>
        <v>Sedang Digunakan</v>
      </c>
      <c r="D54" s="36" t="str">
        <f>VLOOKUP(A54,'3. Laporan SPPA'!A:F,6,0)</f>
        <v>Dibeli</v>
      </c>
      <c r="E54" s="41" t="str">
        <f>VLOOKUP(A54,'2.Laporan Baki Aset'!C:D,2,0)</f>
        <v>100001263848-0</v>
      </c>
      <c r="F54" s="33" t="str">
        <f>VLOOKUP(A54,Table1[[#All],[ID Lama Aset]],1,0)</f>
        <v>KK/JANM/H/10/402</v>
      </c>
      <c r="G54" s="58" t="str">
        <f t="shared" si="0"/>
        <v>KK/JANM/H/10/402</v>
      </c>
    </row>
    <row r="55" spans="1:7" ht="20.100000000000001" customHeight="1" x14ac:dyDescent="0.2">
      <c r="A55" s="36" t="str">
        <f>'3. Laporan SPPA'!A54</f>
        <v>KK/JANM/H/10/403</v>
      </c>
      <c r="B55" s="37">
        <f>VLOOKUP(A55,'3. Laporan SPPA'!A:D,4,0)</f>
        <v>2855</v>
      </c>
      <c r="C55" s="36" t="str">
        <f>VLOOKUP(A55,'3. Laporan SPPA'!A:F,5,0)</f>
        <v>Sedang Digunakan</v>
      </c>
      <c r="D55" s="36" t="str">
        <f>VLOOKUP(A55,'3. Laporan SPPA'!A:F,6,0)</f>
        <v>Dibeli</v>
      </c>
      <c r="E55" s="41" t="str">
        <f>VLOOKUP(A55,'2.Laporan Baki Aset'!C:D,2,0)</f>
        <v>100001263849-0</v>
      </c>
      <c r="F55" s="33" t="str">
        <f>VLOOKUP(A55,Table1[[#All],[ID Lama Aset]],1,0)</f>
        <v>KK/JANM/H/10/403</v>
      </c>
      <c r="G55" s="58" t="str">
        <f t="shared" si="0"/>
        <v>KK/JANM/H/10/403</v>
      </c>
    </row>
    <row r="56" spans="1:7" ht="20.100000000000001" customHeight="1" x14ac:dyDescent="0.2">
      <c r="A56" s="36" t="str">
        <f>'3. Laporan SPPA'!A55</f>
        <v>KK/JANM/H/10/404</v>
      </c>
      <c r="B56" s="37">
        <f>VLOOKUP(A56,'3. Laporan SPPA'!A:D,4,0)</f>
        <v>11000</v>
      </c>
      <c r="C56" s="36" t="str">
        <f>VLOOKUP(A56,'3. Laporan SPPA'!A:F,5,0)</f>
        <v>Sedang Digunakan</v>
      </c>
      <c r="D56" s="36" t="str">
        <f>VLOOKUP(A56,'3. Laporan SPPA'!A:F,6,0)</f>
        <v>Dibeli</v>
      </c>
      <c r="E56" s="41" t="str">
        <f>VLOOKUP(A56,'2.Laporan Baki Aset'!C:D,2,0)</f>
        <v>100001263850-0</v>
      </c>
      <c r="F56" s="33" t="str">
        <f>VLOOKUP(A56,Table1[[#All],[ID Lama Aset]],1,0)</f>
        <v>KK/JANM/H/10/404</v>
      </c>
      <c r="G56" s="58" t="str">
        <f t="shared" si="0"/>
        <v>KK/JANM/H/10/404</v>
      </c>
    </row>
    <row r="57" spans="1:7" ht="20.100000000000001" customHeight="1" x14ac:dyDescent="0.2">
      <c r="A57" s="36" t="str">
        <f>'3. Laporan SPPA'!A56</f>
        <v>KK/JANM/H/10/432</v>
      </c>
      <c r="B57" s="37">
        <f>VLOOKUP(A57,'3. Laporan SPPA'!A:D,4,0)</f>
        <v>7953</v>
      </c>
      <c r="C57" s="36" t="str">
        <f>VLOOKUP(A57,'3. Laporan SPPA'!A:F,5,0)</f>
        <v>Sedang Digunakan</v>
      </c>
      <c r="D57" s="36" t="str">
        <f>VLOOKUP(A57,'3. Laporan SPPA'!A:F,6,0)</f>
        <v>Dibeli</v>
      </c>
      <c r="E57" s="41" t="str">
        <f>VLOOKUP(A57,'2.Laporan Baki Aset'!C:D,2,0)</f>
        <v>100001263838-0</v>
      </c>
      <c r="F57" s="33" t="str">
        <f>VLOOKUP(A57,Table1[[#All],[ID Lama Aset]],1,0)</f>
        <v>KK/JANM/H/10/432</v>
      </c>
      <c r="G57" s="58" t="str">
        <f t="shared" si="0"/>
        <v>KK/JANM/H/10/432</v>
      </c>
    </row>
    <row r="58" spans="1:7" ht="20.100000000000001" customHeight="1" x14ac:dyDescent="0.2">
      <c r="A58" s="36" t="str">
        <f>'3. Laporan SPPA'!A57</f>
        <v>KK/JANM/H/10/496</v>
      </c>
      <c r="B58" s="37">
        <f>VLOOKUP(A58,'3. Laporan SPPA'!A:D,4,0)</f>
        <v>2855</v>
      </c>
      <c r="C58" s="36" t="str">
        <f>VLOOKUP(A58,'3. Laporan SPPA'!A:F,5,0)</f>
        <v>Sedang Digunakan</v>
      </c>
      <c r="D58" s="36" t="str">
        <f>VLOOKUP(A58,'3. Laporan SPPA'!A:F,6,0)</f>
        <v>Dibeli</v>
      </c>
      <c r="E58" s="41" t="str">
        <f>VLOOKUP(A58,'2.Laporan Baki Aset'!C:D,2,0)</f>
        <v>100001263852-0</v>
      </c>
      <c r="F58" s="33" t="str">
        <f>VLOOKUP(A58,Table1[[#All],[ID Lama Aset]],1,0)</f>
        <v>KK/JANM/H/10/496</v>
      </c>
      <c r="G58" s="58" t="str">
        <f t="shared" si="0"/>
        <v>KK/JANM/H/10/496</v>
      </c>
    </row>
    <row r="59" spans="1:7" ht="20.100000000000001" customHeight="1" x14ac:dyDescent="0.2">
      <c r="A59" s="36" t="str">
        <f>'3. Laporan SPPA'!A58</f>
        <v>KK/JANM/H/10/540</v>
      </c>
      <c r="B59" s="37">
        <f>VLOOKUP(A59,'3. Laporan SPPA'!A:D,4,0)</f>
        <v>2855</v>
      </c>
      <c r="C59" s="36" t="str">
        <f>VLOOKUP(A59,'3. Laporan SPPA'!A:F,5,0)</f>
        <v>Sedang Digunakan</v>
      </c>
      <c r="D59" s="36" t="str">
        <f>VLOOKUP(A59,'3. Laporan SPPA'!A:F,6,0)</f>
        <v>Dibeli</v>
      </c>
      <c r="E59" s="41" t="str">
        <f>VLOOKUP(A59,'2.Laporan Baki Aset'!C:D,2,0)</f>
        <v>100001263853-0</v>
      </c>
      <c r="F59" s="33" t="str">
        <f>VLOOKUP(A59,Table1[[#All],[ID Lama Aset]],1,0)</f>
        <v>KK/JANM/H/10/540</v>
      </c>
      <c r="G59" s="58" t="str">
        <f t="shared" si="0"/>
        <v>KK/JANM/H/10/540</v>
      </c>
    </row>
    <row r="60" spans="1:7" ht="20.100000000000001" customHeight="1" x14ac:dyDescent="0.2">
      <c r="A60" s="36" t="str">
        <f>'3. Laporan SPPA'!A59</f>
        <v>KK/JANM/H/10/721</v>
      </c>
      <c r="B60" s="37">
        <f>VLOOKUP(A60,'3. Laporan SPPA'!A:D,4,0)</f>
        <v>4500</v>
      </c>
      <c r="C60" s="36" t="str">
        <f>VLOOKUP(A60,'3. Laporan SPPA'!A:F,5,0)</f>
        <v>Sedang Digunakan</v>
      </c>
      <c r="D60" s="36" t="str">
        <f>VLOOKUP(A60,'3. Laporan SPPA'!A:F,6,0)</f>
        <v>Dibeli</v>
      </c>
      <c r="E60" s="41" t="str">
        <f>VLOOKUP(A60,'2.Laporan Baki Aset'!C:D,2,0)</f>
        <v>100001263854-0</v>
      </c>
      <c r="F60" s="33" t="str">
        <f>VLOOKUP(A60,Table1[[#All],[ID Lama Aset]],1,0)</f>
        <v>KK/JANM/H/10/721</v>
      </c>
      <c r="G60" s="58" t="str">
        <f t="shared" si="0"/>
        <v>KK/JANM/H/10/721</v>
      </c>
    </row>
    <row r="61" spans="1:7" ht="20.100000000000001" customHeight="1" x14ac:dyDescent="0.2">
      <c r="A61" s="36" t="str">
        <f>'3. Laporan SPPA'!A60</f>
        <v>KK/JANM/H/11/51</v>
      </c>
      <c r="B61" s="37">
        <f>VLOOKUP(A61,'3. Laporan SPPA'!A:D,4,0)</f>
        <v>2370</v>
      </c>
      <c r="C61" s="36" t="str">
        <f>VLOOKUP(A61,'3. Laporan SPPA'!A:F,5,0)</f>
        <v>Sedang Digunakan</v>
      </c>
      <c r="D61" s="36" t="str">
        <f>VLOOKUP(A61,'3. Laporan SPPA'!A:F,6,0)</f>
        <v>Dibeli</v>
      </c>
      <c r="E61" s="41" t="str">
        <f>VLOOKUP(A61,'2.Laporan Baki Aset'!C:D,2,0)</f>
        <v>100001263855-0</v>
      </c>
      <c r="F61" s="33" t="str">
        <f>VLOOKUP(A61,Table1[[#All],[ID Lama Aset]],1,0)</f>
        <v>KK/JANM/H/11/51</v>
      </c>
      <c r="G61" s="58" t="str">
        <f t="shared" si="0"/>
        <v>KK/JANM/H/11/51</v>
      </c>
    </row>
    <row r="62" spans="1:7" ht="20.100000000000001" customHeight="1" x14ac:dyDescent="0.2">
      <c r="A62" s="36" t="str">
        <f>'3. Laporan SPPA'!A61</f>
        <v>KK/JANM/H/11/52</v>
      </c>
      <c r="B62" s="37">
        <f>VLOOKUP(A62,'3. Laporan SPPA'!A:D,4,0)</f>
        <v>4778</v>
      </c>
      <c r="C62" s="36" t="str">
        <f>VLOOKUP(A62,'3. Laporan SPPA'!A:F,5,0)</f>
        <v>Sedang Digunakan</v>
      </c>
      <c r="D62" s="36" t="str">
        <f>VLOOKUP(A62,'3. Laporan SPPA'!A:F,6,0)</f>
        <v>Dibeli</v>
      </c>
      <c r="E62" s="41" t="str">
        <f>VLOOKUP(A62,'2.Laporan Baki Aset'!C:D,2,0)</f>
        <v>100001263956-0</v>
      </c>
      <c r="F62" s="33" t="str">
        <f>VLOOKUP(A62,Table1[[#All],[ID Lama Aset]],1,0)</f>
        <v>KK/JANM/H/11/52</v>
      </c>
      <c r="G62" s="58" t="str">
        <f t="shared" si="0"/>
        <v>KK/JANM/H/11/52</v>
      </c>
    </row>
    <row r="63" spans="1:7" ht="20.100000000000001" customHeight="1" x14ac:dyDescent="0.2">
      <c r="A63" s="36" t="str">
        <f>'3. Laporan SPPA'!A62</f>
        <v>KK/JANM/H/11/53</v>
      </c>
      <c r="B63" s="37">
        <f>VLOOKUP(A63,'3. Laporan SPPA'!A:D,4,0)</f>
        <v>5978</v>
      </c>
      <c r="C63" s="36" t="str">
        <f>VLOOKUP(A63,'3. Laporan SPPA'!A:F,5,0)</f>
        <v>Sedang Digunakan</v>
      </c>
      <c r="D63" s="36" t="str">
        <f>VLOOKUP(A63,'3. Laporan SPPA'!A:F,6,0)</f>
        <v>Dibeli</v>
      </c>
      <c r="E63" s="41" t="str">
        <f>VLOOKUP(A63,'2.Laporan Baki Aset'!C:D,2,0)</f>
        <v>100001263957-0</v>
      </c>
      <c r="F63" s="33" t="str">
        <f>VLOOKUP(A63,Table1[[#All],[ID Lama Aset]],1,0)</f>
        <v>KK/JANM/H/11/53</v>
      </c>
      <c r="G63" s="58" t="str">
        <f t="shared" si="0"/>
        <v>KK/JANM/H/11/53</v>
      </c>
    </row>
    <row r="64" spans="1:7" ht="20.100000000000001" customHeight="1" x14ac:dyDescent="0.2">
      <c r="A64" s="36" t="str">
        <f>'3. Laporan SPPA'!A63</f>
        <v>KK/JANM/H/12/8</v>
      </c>
      <c r="B64" s="37">
        <f>VLOOKUP(A64,'3. Laporan SPPA'!A:D,4,0)</f>
        <v>2299</v>
      </c>
      <c r="C64" s="36" t="str">
        <f>VLOOKUP(A64,'3. Laporan SPPA'!A:F,5,0)</f>
        <v>Sedang Digunakan</v>
      </c>
      <c r="D64" s="36" t="str">
        <f>VLOOKUP(A64,'3. Laporan SPPA'!A:F,6,0)</f>
        <v>Dibeli</v>
      </c>
      <c r="E64" s="41" t="str">
        <f>VLOOKUP(A64,'2.Laporan Baki Aset'!C:D,2,0)</f>
        <v>100001263961-0</v>
      </c>
      <c r="F64" s="33" t="str">
        <f>VLOOKUP(A64,Table1[[#All],[ID Lama Aset]],1,0)</f>
        <v>KK/JANM/H/12/8</v>
      </c>
      <c r="G64" s="58" t="str">
        <f t="shared" si="0"/>
        <v>KK/JANM/H/12/8</v>
      </c>
    </row>
    <row r="65" spans="1:7" ht="20.100000000000001" customHeight="1" x14ac:dyDescent="0.2">
      <c r="A65" s="36" t="str">
        <f>'3. Laporan SPPA'!A64</f>
        <v>KK/JANM/H/12/40</v>
      </c>
      <c r="B65" s="37">
        <f>VLOOKUP(A65,'3. Laporan SPPA'!A:D,4,0)</f>
        <v>2400</v>
      </c>
      <c r="C65" s="36" t="str">
        <f>VLOOKUP(A65,'3. Laporan SPPA'!A:F,5,0)</f>
        <v>Sedang Digunakan</v>
      </c>
      <c r="D65" s="36" t="str">
        <f>VLOOKUP(A65,'3. Laporan SPPA'!A:F,6,0)</f>
        <v>Dibeli</v>
      </c>
      <c r="E65" s="41" t="str">
        <f>VLOOKUP(A65,'2.Laporan Baki Aset'!C:D,2,0)</f>
        <v>100001263861-0</v>
      </c>
      <c r="F65" s="33" t="str">
        <f>VLOOKUP(A65,Table1[[#All],[ID Lama Aset]],1,0)</f>
        <v>KK/JANM/H/12/40</v>
      </c>
      <c r="G65" s="58" t="str">
        <f t="shared" si="0"/>
        <v>KK/JANM/H/12/40</v>
      </c>
    </row>
    <row r="66" spans="1:7" ht="20.100000000000001" customHeight="1" x14ac:dyDescent="0.2">
      <c r="A66" s="36" t="str">
        <f>'3. Laporan SPPA'!A65</f>
        <v>KK/JANM/H/12/48</v>
      </c>
      <c r="B66" s="37">
        <f>VLOOKUP(A66,'3. Laporan SPPA'!A:D,4,0)</f>
        <v>2640</v>
      </c>
      <c r="C66" s="36" t="str">
        <f>VLOOKUP(A66,'3. Laporan SPPA'!A:F,5,0)</f>
        <v>Sedang Digunakan</v>
      </c>
      <c r="D66" s="36" t="str">
        <f>VLOOKUP(A66,'3. Laporan SPPA'!A:F,6,0)</f>
        <v>Dibeli</v>
      </c>
      <c r="E66" s="41" t="str">
        <f>VLOOKUP(A66,'2.Laporan Baki Aset'!C:D,2,0)</f>
        <v>100001263959-0</v>
      </c>
      <c r="F66" s="33" t="str">
        <f>VLOOKUP(A66,Table1[[#All],[ID Lama Aset]],1,0)</f>
        <v>KK/JANM/H/12/48</v>
      </c>
      <c r="G66" s="58" t="str">
        <f t="shared" si="0"/>
        <v>KK/JANM/H/12/48</v>
      </c>
    </row>
    <row r="67" spans="1:7" ht="20.100000000000001" customHeight="1" x14ac:dyDescent="0.2">
      <c r="A67" s="36" t="str">
        <f>'3. Laporan SPPA'!A66</f>
        <v>KK/JANM/H/12/49</v>
      </c>
      <c r="B67" s="37">
        <f>VLOOKUP(A67,'3. Laporan SPPA'!A:D,4,0)</f>
        <v>7500</v>
      </c>
      <c r="C67" s="36" t="str">
        <f>VLOOKUP(A67,'3. Laporan SPPA'!A:F,5,0)</f>
        <v>Sedang Digunakan</v>
      </c>
      <c r="D67" s="36" t="str">
        <f>VLOOKUP(A67,'3. Laporan SPPA'!A:F,6,0)</f>
        <v>Dibeli</v>
      </c>
      <c r="E67" s="41" t="str">
        <f>VLOOKUP(A67,'2.Laporan Baki Aset'!C:D,2,0)</f>
        <v>100001263841-0</v>
      </c>
      <c r="F67" s="33" t="str">
        <f>VLOOKUP(A67,Table1[[#All],[ID Lama Aset]],1,0)</f>
        <v>KK/JANM/H/12/49</v>
      </c>
      <c r="G67" s="58" t="str">
        <f t="shared" si="0"/>
        <v>KK/JANM/H/12/49</v>
      </c>
    </row>
    <row r="68" spans="1:7" ht="20.100000000000001" customHeight="1" x14ac:dyDescent="0.2">
      <c r="A68" s="36" t="str">
        <f>'3. Laporan SPPA'!A67</f>
        <v>KK/JANM/H/12/72</v>
      </c>
      <c r="B68" s="37">
        <f>VLOOKUP(A68,'3. Laporan SPPA'!A:D,4,0)</f>
        <v>3310</v>
      </c>
      <c r="C68" s="36" t="str">
        <f>VLOOKUP(A68,'3. Laporan SPPA'!A:F,5,0)</f>
        <v>Sedang Digunakan</v>
      </c>
      <c r="D68" s="36" t="str">
        <f>VLOOKUP(A68,'3. Laporan SPPA'!A:F,6,0)</f>
        <v>Dibeli</v>
      </c>
      <c r="E68" s="41" t="str">
        <f>VLOOKUP(A68,'2.Laporan Baki Aset'!C:D,2,0)</f>
        <v>100001263863-0</v>
      </c>
      <c r="F68" s="33" t="str">
        <f>VLOOKUP(A68,Table1[[#All],[ID Lama Aset]],1,0)</f>
        <v>KK/JANM/H/12/72</v>
      </c>
      <c r="G68" s="58" t="str">
        <f t="shared" ref="G68:G131" si="1">IFERROR(F68,B68)</f>
        <v>KK/JANM/H/12/72</v>
      </c>
    </row>
    <row r="69" spans="1:7" ht="20.100000000000001" customHeight="1" x14ac:dyDescent="0.2">
      <c r="A69" s="36" t="str">
        <f>'3. Laporan SPPA'!A68</f>
        <v>KK/JANM/H/12/73</v>
      </c>
      <c r="B69" s="37">
        <f>VLOOKUP(A69,'3. Laporan SPPA'!A:D,4,0)</f>
        <v>3310</v>
      </c>
      <c r="C69" s="36" t="str">
        <f>VLOOKUP(A69,'3. Laporan SPPA'!A:F,5,0)</f>
        <v>Sedang Digunakan</v>
      </c>
      <c r="D69" s="36" t="str">
        <f>VLOOKUP(A69,'3. Laporan SPPA'!A:F,6,0)</f>
        <v>Dibeli</v>
      </c>
      <c r="E69" s="41" t="str">
        <f>VLOOKUP(A69,'2.Laporan Baki Aset'!C:D,2,0)</f>
        <v>100001263864-0</v>
      </c>
      <c r="F69" s="33" t="str">
        <f>VLOOKUP(A69,Table1[[#All],[ID Lama Aset]],1,0)</f>
        <v>KK/JANM/H/12/73</v>
      </c>
      <c r="G69" s="58" t="str">
        <f t="shared" si="1"/>
        <v>KK/JANM/H/12/73</v>
      </c>
    </row>
    <row r="70" spans="1:7" ht="20.100000000000001" customHeight="1" x14ac:dyDescent="0.2">
      <c r="A70" s="36" t="str">
        <f>'3. Laporan SPPA'!A69</f>
        <v>KK/JANM/H/12/74</v>
      </c>
      <c r="B70" s="37">
        <f>VLOOKUP(A70,'3. Laporan SPPA'!A:D,4,0)</f>
        <v>3310</v>
      </c>
      <c r="C70" s="36" t="str">
        <f>VLOOKUP(A70,'3. Laporan SPPA'!A:F,5,0)</f>
        <v>Sedang Digunakan</v>
      </c>
      <c r="D70" s="36" t="str">
        <f>VLOOKUP(A70,'3. Laporan SPPA'!A:F,6,0)</f>
        <v>Dibeli</v>
      </c>
      <c r="E70" s="41" t="str">
        <f>VLOOKUP(A70,'2.Laporan Baki Aset'!C:D,2,0)</f>
        <v>100001263865-0</v>
      </c>
      <c r="F70" s="33" t="str">
        <f>VLOOKUP(A70,Table1[[#All],[ID Lama Aset]],1,0)</f>
        <v>KK/JANM/H/12/74</v>
      </c>
      <c r="G70" s="58" t="str">
        <f t="shared" si="1"/>
        <v>KK/JANM/H/12/74</v>
      </c>
    </row>
    <row r="71" spans="1:7" ht="20.100000000000001" customHeight="1" x14ac:dyDescent="0.2">
      <c r="A71" s="36" t="str">
        <f>'3. Laporan SPPA'!A70</f>
        <v>KK/JANM/H/12/84</v>
      </c>
      <c r="B71" s="37">
        <f>VLOOKUP(A71,'3. Laporan SPPA'!A:D,4,0)</f>
        <v>3310</v>
      </c>
      <c r="C71" s="36" t="str">
        <f>VLOOKUP(A71,'3. Laporan SPPA'!A:F,5,0)</f>
        <v>Sedang Digunakan</v>
      </c>
      <c r="D71" s="36" t="str">
        <f>VLOOKUP(A71,'3. Laporan SPPA'!A:F,6,0)</f>
        <v>Dibeli</v>
      </c>
      <c r="E71" s="41" t="str">
        <f>VLOOKUP(A71,'2.Laporan Baki Aset'!C:D,2,0)</f>
        <v>100001263866-0</v>
      </c>
      <c r="F71" s="33" t="str">
        <f>VLOOKUP(A71,Table1[[#All],[ID Lama Aset]],1,0)</f>
        <v>KK/JANM/H/12/84</v>
      </c>
      <c r="G71" s="58" t="str">
        <f t="shared" si="1"/>
        <v>KK/JANM/H/12/84</v>
      </c>
    </row>
    <row r="72" spans="1:7" ht="20.100000000000001" customHeight="1" x14ac:dyDescent="0.2">
      <c r="A72" s="36" t="str">
        <f>'3. Laporan SPPA'!A71</f>
        <v>KK/JANM/H/12/203</v>
      </c>
      <c r="B72" s="37">
        <f>VLOOKUP(A72,'3. Laporan SPPA'!A:D,4,0)</f>
        <v>2464</v>
      </c>
      <c r="C72" s="36" t="str">
        <f>VLOOKUP(A72,'3. Laporan SPPA'!A:F,5,0)</f>
        <v>Sedang Digunakan</v>
      </c>
      <c r="D72" s="36" t="str">
        <f>VLOOKUP(A72,'3. Laporan SPPA'!A:F,6,0)</f>
        <v>Dibeli</v>
      </c>
      <c r="E72" s="41" t="str">
        <f>VLOOKUP(A72,'2.Laporan Baki Aset'!C:D,2,0)</f>
        <v>100001263857-0</v>
      </c>
      <c r="F72" s="33" t="str">
        <f>VLOOKUP(A72,Table1[[#All],[ID Lama Aset]],1,0)</f>
        <v>KK/JANM/H/12/203</v>
      </c>
      <c r="G72" s="58" t="str">
        <f t="shared" si="1"/>
        <v>KK/JANM/H/12/203</v>
      </c>
    </row>
    <row r="73" spans="1:7" ht="20.100000000000001" customHeight="1" x14ac:dyDescent="0.2">
      <c r="A73" s="36" t="str">
        <f>'3. Laporan SPPA'!A72</f>
        <v>KK/JANM/H/12/204</v>
      </c>
      <c r="B73" s="37">
        <f>VLOOKUP(A73,'3. Laporan SPPA'!A:D,4,0)</f>
        <v>8824</v>
      </c>
      <c r="C73" s="36" t="str">
        <f>VLOOKUP(A73,'3. Laporan SPPA'!A:F,5,0)</f>
        <v>Sedang Digunakan</v>
      </c>
      <c r="D73" s="36" t="str">
        <f>VLOOKUP(A73,'3. Laporan SPPA'!A:F,6,0)</f>
        <v>Dibeli</v>
      </c>
      <c r="E73" s="41" t="str">
        <f>VLOOKUP(A73,'2.Laporan Baki Aset'!C:D,2,0)</f>
        <v>100001263858-0</v>
      </c>
      <c r="F73" s="33" t="str">
        <f>VLOOKUP(A73,Table1[[#All],[ID Lama Aset]],1,0)</f>
        <v>KK/JANM/H/12/204</v>
      </c>
      <c r="G73" s="58" t="str">
        <f t="shared" si="1"/>
        <v>KK/JANM/H/12/204</v>
      </c>
    </row>
    <row r="74" spans="1:7" ht="20.100000000000001" customHeight="1" x14ac:dyDescent="0.2">
      <c r="A74" s="36" t="str">
        <f>'3. Laporan SPPA'!A73</f>
        <v>KK/JANM/H/12/205</v>
      </c>
      <c r="B74" s="37">
        <f>VLOOKUP(A74,'3. Laporan SPPA'!A:D,4,0)</f>
        <v>5680</v>
      </c>
      <c r="C74" s="36" t="str">
        <f>VLOOKUP(A74,'3. Laporan SPPA'!A:F,5,0)</f>
        <v>Sedang Digunakan</v>
      </c>
      <c r="D74" s="36" t="str">
        <f>VLOOKUP(A74,'3. Laporan SPPA'!A:F,6,0)</f>
        <v>Dibeli</v>
      </c>
      <c r="E74" s="41" t="str">
        <f>VLOOKUP(A74,'2.Laporan Baki Aset'!C:D,2,0)</f>
        <v>100001263859-0</v>
      </c>
      <c r="F74" s="33" t="str">
        <f>VLOOKUP(A74,Table1[[#All],[ID Lama Aset]],1,0)</f>
        <v>KK/JANM/H/12/205</v>
      </c>
      <c r="G74" s="58" t="str">
        <f t="shared" si="1"/>
        <v>KK/JANM/H/12/205</v>
      </c>
    </row>
    <row r="75" spans="1:7" ht="20.100000000000001" customHeight="1" x14ac:dyDescent="0.2">
      <c r="A75" s="36" t="str">
        <f>'3. Laporan SPPA'!A74</f>
        <v>KK/JANM/H/12/416</v>
      </c>
      <c r="B75" s="37">
        <f>VLOOKUP(A75,'3. Laporan SPPA'!A:D,4,0)</f>
        <v>5250</v>
      </c>
      <c r="C75" s="36" t="str">
        <f>VLOOKUP(A75,'3. Laporan SPPA'!A:F,5,0)</f>
        <v>Sedang Digunakan</v>
      </c>
      <c r="D75" s="36" t="str">
        <f>VLOOKUP(A75,'3. Laporan SPPA'!A:F,6,0)</f>
        <v>Dibeli</v>
      </c>
      <c r="E75" s="41" t="str">
        <f>VLOOKUP(A75,'2.Laporan Baki Aset'!C:D,2,0)</f>
        <v>100001263840-0</v>
      </c>
      <c r="F75" s="33" t="str">
        <f>VLOOKUP(A75,Table1[[#All],[ID Lama Aset]],1,0)</f>
        <v>KK/JANM/H/12/416</v>
      </c>
      <c r="G75" s="58" t="str">
        <f t="shared" si="1"/>
        <v>KK/JANM/H/12/416</v>
      </c>
    </row>
    <row r="76" spans="1:7" ht="20.100000000000001" customHeight="1" x14ac:dyDescent="0.2">
      <c r="A76" s="36" t="str">
        <f>'3. Laporan SPPA'!A75</f>
        <v>KK/JANM/H/13/6</v>
      </c>
      <c r="B76" s="37">
        <f>VLOOKUP(A76,'3. Laporan SPPA'!A:D,4,0)</f>
        <v>2000</v>
      </c>
      <c r="C76" s="36" t="str">
        <f>VLOOKUP(A76,'3. Laporan SPPA'!A:F,5,0)</f>
        <v>Sedang Digunakan</v>
      </c>
      <c r="D76" s="36" t="str">
        <f>VLOOKUP(A76,'3. Laporan SPPA'!A:F,6,0)</f>
        <v>Dibeli</v>
      </c>
      <c r="E76" s="41" t="str">
        <f>VLOOKUP(A76,'2.Laporan Baki Aset'!C:D,2,0)</f>
        <v>100001263842-0</v>
      </c>
      <c r="F76" s="33" t="str">
        <f>VLOOKUP(A76,Table1[[#All],[ID Lama Aset]],1,0)</f>
        <v>KK/JANM/H/13/6</v>
      </c>
      <c r="G76" s="58" t="str">
        <f t="shared" si="1"/>
        <v>KK/JANM/H/13/6</v>
      </c>
    </row>
    <row r="77" spans="1:7" ht="20.100000000000001" customHeight="1" x14ac:dyDescent="0.2">
      <c r="A77" s="36" t="str">
        <f>'3. Laporan SPPA'!A76</f>
        <v>KK/JANM/H/13/105</v>
      </c>
      <c r="B77" s="37">
        <f>VLOOKUP(A77,'3. Laporan SPPA'!A:D,4,0)</f>
        <v>2000</v>
      </c>
      <c r="C77" s="36" t="str">
        <f>VLOOKUP(A77,'3. Laporan SPPA'!A:F,5,0)</f>
        <v>Sedang Digunakan</v>
      </c>
      <c r="D77" s="36" t="str">
        <f>VLOOKUP(A77,'3. Laporan SPPA'!A:F,6,0)</f>
        <v>Dibeli</v>
      </c>
      <c r="E77" s="41" t="str">
        <f>VLOOKUP(A77,'2.Laporan Baki Aset'!C:D,2,0)</f>
        <v>100001263868-0</v>
      </c>
      <c r="F77" s="33" t="str">
        <f>VLOOKUP(A77,Table1[[#All],[ID Lama Aset]],1,0)</f>
        <v>KK/JANM/H/13/105</v>
      </c>
      <c r="G77" s="58" t="str">
        <f t="shared" si="1"/>
        <v>KK/JANM/H/13/105</v>
      </c>
    </row>
    <row r="78" spans="1:7" ht="20.100000000000001" customHeight="1" x14ac:dyDescent="0.2">
      <c r="A78" s="36" t="str">
        <f>'3. Laporan SPPA'!A77</f>
        <v>KK/JANM/H/13/106</v>
      </c>
      <c r="B78" s="37">
        <f>VLOOKUP(A78,'3. Laporan SPPA'!A:D,4,0)</f>
        <v>2000</v>
      </c>
      <c r="C78" s="36" t="str">
        <f>VLOOKUP(A78,'3. Laporan SPPA'!A:F,5,0)</f>
        <v>Sedang Digunakan</v>
      </c>
      <c r="D78" s="36" t="str">
        <f>VLOOKUP(A78,'3. Laporan SPPA'!A:F,6,0)</f>
        <v>Dibeli</v>
      </c>
      <c r="E78" s="41" t="str">
        <f>VLOOKUP(A78,'2.Laporan Baki Aset'!C:D,2,0)</f>
        <v>100001263869-0</v>
      </c>
      <c r="F78" s="33" t="str">
        <f>VLOOKUP(A78,Table1[[#All],[ID Lama Aset]],1,0)</f>
        <v>KK/JANM/H/13/106</v>
      </c>
      <c r="G78" s="58" t="str">
        <f t="shared" si="1"/>
        <v>KK/JANM/H/13/106</v>
      </c>
    </row>
    <row r="79" spans="1:7" ht="20.100000000000001" customHeight="1" x14ac:dyDescent="0.2">
      <c r="A79" s="36" t="str">
        <f>'3. Laporan SPPA'!A78</f>
        <v>KK/JANM/H/13/107</v>
      </c>
      <c r="B79" s="37">
        <f>VLOOKUP(A79,'3. Laporan SPPA'!A:D,4,0)</f>
        <v>2000</v>
      </c>
      <c r="C79" s="36" t="str">
        <f>VLOOKUP(A79,'3. Laporan SPPA'!A:F,5,0)</f>
        <v>Sedang Digunakan</v>
      </c>
      <c r="D79" s="36" t="str">
        <f>VLOOKUP(A79,'3. Laporan SPPA'!A:F,6,0)</f>
        <v>Dibeli</v>
      </c>
      <c r="E79" s="41" t="str">
        <f>VLOOKUP(A79,'2.Laporan Baki Aset'!C:D,2,0)</f>
        <v>100001263870-0</v>
      </c>
      <c r="F79" s="33" t="str">
        <f>VLOOKUP(A79,Table1[[#All],[ID Lama Aset]],1,0)</f>
        <v>KK/JANM/H/13/107</v>
      </c>
      <c r="G79" s="58" t="str">
        <f t="shared" si="1"/>
        <v>KK/JANM/H/13/107</v>
      </c>
    </row>
    <row r="80" spans="1:7" ht="20.100000000000001" customHeight="1" x14ac:dyDescent="0.2">
      <c r="A80" s="36" t="str">
        <f>'3. Laporan SPPA'!A79</f>
        <v>KK/JANM/H/13/108</v>
      </c>
      <c r="B80" s="37">
        <f>VLOOKUP(A80,'3. Laporan SPPA'!A:D,4,0)</f>
        <v>2000</v>
      </c>
      <c r="C80" s="36" t="str">
        <f>VLOOKUP(A80,'3. Laporan SPPA'!A:F,5,0)</f>
        <v>Sedang Digunakan</v>
      </c>
      <c r="D80" s="36" t="str">
        <f>VLOOKUP(A80,'3. Laporan SPPA'!A:F,6,0)</f>
        <v>Dibeli</v>
      </c>
      <c r="E80" s="41" t="str">
        <f>VLOOKUP(A80,'2.Laporan Baki Aset'!C:D,2,0)</f>
        <v>100001263871-0</v>
      </c>
      <c r="F80" s="33" t="str">
        <f>VLOOKUP(A80,Table1[[#All],[ID Lama Aset]],1,0)</f>
        <v>KK/JANM/H/13/108</v>
      </c>
      <c r="G80" s="58" t="str">
        <f t="shared" si="1"/>
        <v>KK/JANM/H/13/108</v>
      </c>
    </row>
    <row r="81" spans="1:7" ht="20.100000000000001" customHeight="1" x14ac:dyDescent="0.2">
      <c r="A81" s="36" t="str">
        <f>'3. Laporan SPPA'!A80</f>
        <v>KK/JANM/H/13/109</v>
      </c>
      <c r="B81" s="37">
        <f>VLOOKUP(A81,'3. Laporan SPPA'!A:D,4,0)</f>
        <v>2000</v>
      </c>
      <c r="C81" s="36" t="str">
        <f>VLOOKUP(A81,'3. Laporan SPPA'!A:F,5,0)</f>
        <v>Sedang Digunakan</v>
      </c>
      <c r="D81" s="36" t="str">
        <f>VLOOKUP(A81,'3. Laporan SPPA'!A:F,6,0)</f>
        <v>Dibeli</v>
      </c>
      <c r="E81" s="41" t="str">
        <f>VLOOKUP(A81,'2.Laporan Baki Aset'!C:D,2,0)</f>
        <v>100001263872-0</v>
      </c>
      <c r="F81" s="33" t="str">
        <f>VLOOKUP(A81,Table1[[#All],[ID Lama Aset]],1,0)</f>
        <v>KK/JANM/H/13/109</v>
      </c>
      <c r="G81" s="58" t="str">
        <f t="shared" si="1"/>
        <v>KK/JANM/H/13/109</v>
      </c>
    </row>
    <row r="82" spans="1:7" ht="20.100000000000001" customHeight="1" x14ac:dyDescent="0.2">
      <c r="A82" s="36" t="str">
        <f>'3. Laporan SPPA'!A81</f>
        <v>KK/JANM/H/13/110</v>
      </c>
      <c r="B82" s="37">
        <f>VLOOKUP(A82,'3. Laporan SPPA'!A:D,4,0)</f>
        <v>2000</v>
      </c>
      <c r="C82" s="36" t="str">
        <f>VLOOKUP(A82,'3. Laporan SPPA'!A:F,5,0)</f>
        <v>Sedang Digunakan</v>
      </c>
      <c r="D82" s="36" t="str">
        <f>VLOOKUP(A82,'3. Laporan SPPA'!A:F,6,0)</f>
        <v>Dibeli</v>
      </c>
      <c r="E82" s="41" t="str">
        <f>VLOOKUP(A82,'2.Laporan Baki Aset'!C:D,2,0)</f>
        <v>100001263873-0</v>
      </c>
      <c r="F82" s="33" t="str">
        <f>VLOOKUP(A82,Table1[[#All],[ID Lama Aset]],1,0)</f>
        <v>KK/JANM/H/13/110</v>
      </c>
      <c r="G82" s="58" t="str">
        <f t="shared" si="1"/>
        <v>KK/JANM/H/13/110</v>
      </c>
    </row>
    <row r="83" spans="1:7" ht="20.100000000000001" customHeight="1" x14ac:dyDescent="0.2">
      <c r="A83" s="36" t="str">
        <f>'3. Laporan SPPA'!A82</f>
        <v>KK/JANM/H/13/111</v>
      </c>
      <c r="B83" s="37">
        <f>VLOOKUP(A83,'3. Laporan SPPA'!A:D,4,0)</f>
        <v>2000</v>
      </c>
      <c r="C83" s="36" t="str">
        <f>VLOOKUP(A83,'3. Laporan SPPA'!A:F,5,0)</f>
        <v>Sedang Digunakan</v>
      </c>
      <c r="D83" s="36" t="str">
        <f>VLOOKUP(A83,'3. Laporan SPPA'!A:F,6,0)</f>
        <v>Dibeli</v>
      </c>
      <c r="E83" s="41" t="str">
        <f>VLOOKUP(A83,'2.Laporan Baki Aset'!C:D,2,0)</f>
        <v>100001263874-0</v>
      </c>
      <c r="F83" s="33" t="str">
        <f>VLOOKUP(A83,Table1[[#All],[ID Lama Aset]],1,0)</f>
        <v>KK/JANM/H/13/111</v>
      </c>
      <c r="G83" s="58" t="str">
        <f t="shared" si="1"/>
        <v>KK/JANM/H/13/111</v>
      </c>
    </row>
    <row r="84" spans="1:7" ht="20.100000000000001" customHeight="1" x14ac:dyDescent="0.2">
      <c r="A84" s="36" t="str">
        <f>'3. Laporan SPPA'!A83</f>
        <v>KK/JANM/H/13/112</v>
      </c>
      <c r="B84" s="37">
        <f>VLOOKUP(A84,'3. Laporan SPPA'!A:D,4,0)</f>
        <v>2000</v>
      </c>
      <c r="C84" s="36" t="str">
        <f>VLOOKUP(A84,'3. Laporan SPPA'!A:F,5,0)</f>
        <v>Sedang Digunakan</v>
      </c>
      <c r="D84" s="36" t="str">
        <f>VLOOKUP(A84,'3. Laporan SPPA'!A:F,6,0)</f>
        <v>Dibeli</v>
      </c>
      <c r="E84" s="41" t="str">
        <f>VLOOKUP(A84,'2.Laporan Baki Aset'!C:D,2,0)</f>
        <v>100001263875-0</v>
      </c>
      <c r="F84" s="33" t="str">
        <f>VLOOKUP(A84,Table1[[#All],[ID Lama Aset]],1,0)</f>
        <v>KK/JANM/H/13/112</v>
      </c>
      <c r="G84" s="58" t="str">
        <f t="shared" si="1"/>
        <v>KK/JANM/H/13/112</v>
      </c>
    </row>
    <row r="85" spans="1:7" ht="20.100000000000001" customHeight="1" x14ac:dyDescent="0.2">
      <c r="A85" s="36" t="str">
        <f>'3. Laporan SPPA'!A84</f>
        <v>KK/JANM/H/13/113</v>
      </c>
      <c r="B85" s="37">
        <f>VLOOKUP(A85,'3. Laporan SPPA'!A:D,4,0)</f>
        <v>2000</v>
      </c>
      <c r="C85" s="36" t="str">
        <f>VLOOKUP(A85,'3. Laporan SPPA'!A:F,5,0)</f>
        <v>Sedang Digunakan</v>
      </c>
      <c r="D85" s="36" t="str">
        <f>VLOOKUP(A85,'3. Laporan SPPA'!A:F,6,0)</f>
        <v>Dibeli</v>
      </c>
      <c r="E85" s="41" t="str">
        <f>VLOOKUP(A85,'2.Laporan Baki Aset'!C:D,2,0)</f>
        <v>100001263876-0</v>
      </c>
      <c r="F85" s="33" t="str">
        <f>VLOOKUP(A85,Table1[[#All],[ID Lama Aset]],1,0)</f>
        <v>KK/JANM/H/13/113</v>
      </c>
      <c r="G85" s="58" t="str">
        <f t="shared" si="1"/>
        <v>KK/JANM/H/13/113</v>
      </c>
    </row>
    <row r="86" spans="1:7" ht="20.100000000000001" customHeight="1" x14ac:dyDescent="0.2">
      <c r="A86" s="36" t="str">
        <f>'3. Laporan SPPA'!A85</f>
        <v>KK/JANM/H/13/114</v>
      </c>
      <c r="B86" s="37">
        <f>VLOOKUP(A86,'3. Laporan SPPA'!A:D,4,0)</f>
        <v>2000</v>
      </c>
      <c r="C86" s="36" t="str">
        <f>VLOOKUP(A86,'3. Laporan SPPA'!A:F,5,0)</f>
        <v>Sedang Digunakan</v>
      </c>
      <c r="D86" s="36" t="str">
        <f>VLOOKUP(A86,'3. Laporan SPPA'!A:F,6,0)</f>
        <v>Dibeli</v>
      </c>
      <c r="E86" s="41" t="str">
        <f>VLOOKUP(A86,'2.Laporan Baki Aset'!C:D,2,0)</f>
        <v>100001263877-0</v>
      </c>
      <c r="F86" s="33" t="str">
        <f>VLOOKUP(A86,Table1[[#All],[ID Lama Aset]],1,0)</f>
        <v>KK/JANM/H/13/114</v>
      </c>
      <c r="G86" s="58" t="str">
        <f t="shared" si="1"/>
        <v>KK/JANM/H/13/114</v>
      </c>
    </row>
    <row r="87" spans="1:7" ht="20.100000000000001" customHeight="1" x14ac:dyDescent="0.2">
      <c r="A87" s="36" t="str">
        <f>'3. Laporan SPPA'!A86</f>
        <v>KK/JANM/H/13/115</v>
      </c>
      <c r="B87" s="37">
        <f>VLOOKUP(A87,'3. Laporan SPPA'!A:D,4,0)</f>
        <v>2000</v>
      </c>
      <c r="C87" s="36" t="str">
        <f>VLOOKUP(A87,'3. Laporan SPPA'!A:F,5,0)</f>
        <v>Sedang Digunakan</v>
      </c>
      <c r="D87" s="36" t="str">
        <f>VLOOKUP(A87,'3. Laporan SPPA'!A:F,6,0)</f>
        <v>Dibeli</v>
      </c>
      <c r="E87" s="41" t="str">
        <f>VLOOKUP(A87,'2.Laporan Baki Aset'!C:D,2,0)</f>
        <v>100001263878-0</v>
      </c>
      <c r="F87" s="33" t="str">
        <f>VLOOKUP(A87,Table1[[#All],[ID Lama Aset]],1,0)</f>
        <v>KK/JANM/H/13/115</v>
      </c>
      <c r="G87" s="58" t="str">
        <f t="shared" si="1"/>
        <v>KK/JANM/H/13/115</v>
      </c>
    </row>
    <row r="88" spans="1:7" ht="20.100000000000001" customHeight="1" x14ac:dyDescent="0.2">
      <c r="A88" s="36" t="str">
        <f>'3. Laporan SPPA'!A87</f>
        <v>KK/JANM/H/13/116</v>
      </c>
      <c r="B88" s="37">
        <f>VLOOKUP(A88,'3. Laporan SPPA'!A:D,4,0)</f>
        <v>2000</v>
      </c>
      <c r="C88" s="36" t="str">
        <f>VLOOKUP(A88,'3. Laporan SPPA'!A:F,5,0)</f>
        <v>Sedang Digunakan</v>
      </c>
      <c r="D88" s="36" t="str">
        <f>VLOOKUP(A88,'3. Laporan SPPA'!A:F,6,0)</f>
        <v>Dibeli</v>
      </c>
      <c r="E88" s="41" t="str">
        <f>VLOOKUP(A88,'2.Laporan Baki Aset'!C:D,2,0)</f>
        <v>100001263879-0</v>
      </c>
      <c r="F88" s="33" t="str">
        <f>VLOOKUP(A88,Table1[[#All],[ID Lama Aset]],1,0)</f>
        <v>KK/JANM/H/13/116</v>
      </c>
      <c r="G88" s="58" t="str">
        <f t="shared" si="1"/>
        <v>KK/JANM/H/13/116</v>
      </c>
    </row>
    <row r="89" spans="1:7" ht="20.100000000000001" customHeight="1" x14ac:dyDescent="0.2">
      <c r="A89" s="36" t="str">
        <f>'3. Laporan SPPA'!A88</f>
        <v>KK/JANM/H/13/117</v>
      </c>
      <c r="B89" s="37">
        <f>VLOOKUP(A89,'3. Laporan SPPA'!A:D,4,0)</f>
        <v>2000</v>
      </c>
      <c r="C89" s="36" t="str">
        <f>VLOOKUP(A89,'3. Laporan SPPA'!A:F,5,0)</f>
        <v>Sedang Digunakan</v>
      </c>
      <c r="D89" s="36" t="str">
        <f>VLOOKUP(A89,'3. Laporan SPPA'!A:F,6,0)</f>
        <v>Dibeli</v>
      </c>
      <c r="E89" s="41" t="str">
        <f>VLOOKUP(A89,'2.Laporan Baki Aset'!C:D,2,0)</f>
        <v>100001263880-0</v>
      </c>
      <c r="F89" s="33" t="str">
        <f>VLOOKUP(A89,Table1[[#All],[ID Lama Aset]],1,0)</f>
        <v>KK/JANM/H/13/117</v>
      </c>
      <c r="G89" s="58" t="str">
        <f t="shared" si="1"/>
        <v>KK/JANM/H/13/117</v>
      </c>
    </row>
    <row r="90" spans="1:7" ht="20.100000000000001" customHeight="1" x14ac:dyDescent="0.2">
      <c r="A90" s="36" t="str">
        <f>'3. Laporan SPPA'!A89</f>
        <v>KK/JANM/H/13/118</v>
      </c>
      <c r="B90" s="37">
        <f>VLOOKUP(A90,'3. Laporan SPPA'!A:D,4,0)</f>
        <v>2000</v>
      </c>
      <c r="C90" s="36" t="str">
        <f>VLOOKUP(A90,'3. Laporan SPPA'!A:F,5,0)</f>
        <v>Sedang Digunakan</v>
      </c>
      <c r="D90" s="36" t="str">
        <f>VLOOKUP(A90,'3. Laporan SPPA'!A:F,6,0)</f>
        <v>Dibeli</v>
      </c>
      <c r="E90" s="41" t="str">
        <f>VLOOKUP(A90,'2.Laporan Baki Aset'!C:D,2,0)</f>
        <v>100001263881-0</v>
      </c>
      <c r="F90" s="33" t="str">
        <f>VLOOKUP(A90,Table1[[#All],[ID Lama Aset]],1,0)</f>
        <v>KK/JANM/H/13/118</v>
      </c>
      <c r="G90" s="58" t="str">
        <f t="shared" si="1"/>
        <v>KK/JANM/H/13/118</v>
      </c>
    </row>
    <row r="91" spans="1:7" ht="20.100000000000001" customHeight="1" x14ac:dyDescent="0.2">
      <c r="A91" s="36" t="str">
        <f>'3. Laporan SPPA'!A90</f>
        <v>KK/JANM/H/13/119</v>
      </c>
      <c r="B91" s="37">
        <f>VLOOKUP(A91,'3. Laporan SPPA'!A:D,4,0)</f>
        <v>2000</v>
      </c>
      <c r="C91" s="36" t="str">
        <f>VLOOKUP(A91,'3. Laporan SPPA'!A:F,5,0)</f>
        <v>Sedang Digunakan</v>
      </c>
      <c r="D91" s="36" t="str">
        <f>VLOOKUP(A91,'3. Laporan SPPA'!A:F,6,0)</f>
        <v>Dibeli</v>
      </c>
      <c r="E91" s="41" t="str">
        <f>VLOOKUP(A91,'2.Laporan Baki Aset'!C:D,2,0)</f>
        <v>100001263882-0</v>
      </c>
      <c r="F91" s="33" t="str">
        <f>VLOOKUP(A91,Table1[[#All],[ID Lama Aset]],1,0)</f>
        <v>KK/JANM/H/13/119</v>
      </c>
      <c r="G91" s="58" t="str">
        <f t="shared" si="1"/>
        <v>KK/JANM/H/13/119</v>
      </c>
    </row>
    <row r="92" spans="1:7" ht="20.100000000000001" customHeight="1" x14ac:dyDescent="0.2">
      <c r="A92" s="36" t="str">
        <f>'3. Laporan SPPA'!A91</f>
        <v>KK/JANM/H/13/120</v>
      </c>
      <c r="B92" s="37">
        <f>VLOOKUP(A92,'3. Laporan SPPA'!A:D,4,0)</f>
        <v>2000</v>
      </c>
      <c r="C92" s="36" t="str">
        <f>VLOOKUP(A92,'3. Laporan SPPA'!A:F,5,0)</f>
        <v>Sedang Digunakan</v>
      </c>
      <c r="D92" s="36" t="str">
        <f>VLOOKUP(A92,'3. Laporan SPPA'!A:F,6,0)</f>
        <v>Dibeli</v>
      </c>
      <c r="E92" s="41" t="str">
        <f>VLOOKUP(A92,'2.Laporan Baki Aset'!C:D,2,0)</f>
        <v>100001263883-0</v>
      </c>
      <c r="F92" s="33" t="str">
        <f>VLOOKUP(A92,Table1[[#All],[ID Lama Aset]],1,0)</f>
        <v>KK/JANM/H/13/120</v>
      </c>
      <c r="G92" s="58" t="str">
        <f t="shared" si="1"/>
        <v>KK/JANM/H/13/120</v>
      </c>
    </row>
    <row r="93" spans="1:7" ht="20.100000000000001" customHeight="1" x14ac:dyDescent="0.2">
      <c r="A93" s="36" t="str">
        <f>'3. Laporan SPPA'!A92</f>
        <v>KK/JANM/H/13/121</v>
      </c>
      <c r="B93" s="37">
        <f>VLOOKUP(A93,'3. Laporan SPPA'!A:D,4,0)</f>
        <v>2000</v>
      </c>
      <c r="C93" s="36" t="str">
        <f>VLOOKUP(A93,'3. Laporan SPPA'!A:F,5,0)</f>
        <v>Sedang Digunakan</v>
      </c>
      <c r="D93" s="36" t="str">
        <f>VLOOKUP(A93,'3. Laporan SPPA'!A:F,6,0)</f>
        <v>Dibeli</v>
      </c>
      <c r="E93" s="41" t="str">
        <f>VLOOKUP(A93,'2.Laporan Baki Aset'!C:D,2,0)</f>
        <v>100001263884-0</v>
      </c>
      <c r="F93" s="33" t="str">
        <f>VLOOKUP(A93,Table1[[#All],[ID Lama Aset]],1,0)</f>
        <v>KK/JANM/H/13/121</v>
      </c>
      <c r="G93" s="58" t="str">
        <f t="shared" si="1"/>
        <v>KK/JANM/H/13/121</v>
      </c>
    </row>
    <row r="94" spans="1:7" ht="20.100000000000001" customHeight="1" x14ac:dyDescent="0.2">
      <c r="A94" s="36" t="str">
        <f>'3. Laporan SPPA'!A93</f>
        <v>KK/JANM/H/13/122</v>
      </c>
      <c r="B94" s="37">
        <f>VLOOKUP(A94,'3. Laporan SPPA'!A:D,4,0)</f>
        <v>2000</v>
      </c>
      <c r="C94" s="36" t="str">
        <f>VLOOKUP(A94,'3. Laporan SPPA'!A:F,5,0)</f>
        <v>Sedang Digunakan</v>
      </c>
      <c r="D94" s="36" t="str">
        <f>VLOOKUP(A94,'3. Laporan SPPA'!A:F,6,0)</f>
        <v>Dibeli</v>
      </c>
      <c r="E94" s="41" t="str">
        <f>VLOOKUP(A94,'2.Laporan Baki Aset'!C:D,2,0)</f>
        <v>100001263885-0</v>
      </c>
      <c r="F94" s="33" t="str">
        <f>VLOOKUP(A94,Table1[[#All],[ID Lama Aset]],1,0)</f>
        <v>KK/JANM/H/13/122</v>
      </c>
      <c r="G94" s="58" t="str">
        <f t="shared" si="1"/>
        <v>KK/JANM/H/13/122</v>
      </c>
    </row>
    <row r="95" spans="1:7" ht="20.100000000000001" customHeight="1" x14ac:dyDescent="0.2">
      <c r="A95" s="36" t="str">
        <f>'3. Laporan SPPA'!A94</f>
        <v>KK/JANM/H/13/123</v>
      </c>
      <c r="B95" s="37">
        <f>VLOOKUP(A95,'3. Laporan SPPA'!A:D,4,0)</f>
        <v>2000</v>
      </c>
      <c r="C95" s="36" t="str">
        <f>VLOOKUP(A95,'3. Laporan SPPA'!A:F,5,0)</f>
        <v>Sedang Digunakan</v>
      </c>
      <c r="D95" s="36" t="str">
        <f>VLOOKUP(A95,'3. Laporan SPPA'!A:F,6,0)</f>
        <v>Dibeli</v>
      </c>
      <c r="E95" s="41" t="str">
        <f>VLOOKUP(A95,'2.Laporan Baki Aset'!C:D,2,0)</f>
        <v>100001263886-0</v>
      </c>
      <c r="F95" s="33" t="str">
        <f>VLOOKUP(A95,Table1[[#All],[ID Lama Aset]],1,0)</f>
        <v>KK/JANM/H/13/123</v>
      </c>
      <c r="G95" s="58" t="str">
        <f t="shared" si="1"/>
        <v>KK/JANM/H/13/123</v>
      </c>
    </row>
    <row r="96" spans="1:7" ht="20.100000000000001" customHeight="1" x14ac:dyDescent="0.2">
      <c r="A96" s="36" t="str">
        <f>'3. Laporan SPPA'!A95</f>
        <v>KK/JANM/H/13/124</v>
      </c>
      <c r="B96" s="37">
        <f>VLOOKUP(A96,'3. Laporan SPPA'!A:D,4,0)</f>
        <v>2000</v>
      </c>
      <c r="C96" s="36" t="str">
        <f>VLOOKUP(A96,'3. Laporan SPPA'!A:F,5,0)</f>
        <v>Sedang Digunakan</v>
      </c>
      <c r="D96" s="36" t="str">
        <f>VLOOKUP(A96,'3. Laporan SPPA'!A:F,6,0)</f>
        <v>Dibeli</v>
      </c>
      <c r="E96" s="41" t="str">
        <f>VLOOKUP(A96,'2.Laporan Baki Aset'!C:D,2,0)</f>
        <v>100001263887-0</v>
      </c>
      <c r="F96" s="33" t="str">
        <f>VLOOKUP(A96,Table1[[#All],[ID Lama Aset]],1,0)</f>
        <v>KK/JANM/H/13/124</v>
      </c>
      <c r="G96" s="58" t="str">
        <f t="shared" si="1"/>
        <v>KK/JANM/H/13/124</v>
      </c>
    </row>
    <row r="97" spans="1:7" ht="20.100000000000001" customHeight="1" x14ac:dyDescent="0.2">
      <c r="A97" s="36" t="str">
        <f>'3. Laporan SPPA'!A96</f>
        <v>KK/JANM/H/13/125</v>
      </c>
      <c r="B97" s="37">
        <f>VLOOKUP(A97,'3. Laporan SPPA'!A:D,4,0)</f>
        <v>2000</v>
      </c>
      <c r="C97" s="36" t="str">
        <f>VLOOKUP(A97,'3. Laporan SPPA'!A:F,5,0)</f>
        <v>Sedang Digunakan</v>
      </c>
      <c r="D97" s="36" t="str">
        <f>VLOOKUP(A97,'3. Laporan SPPA'!A:F,6,0)</f>
        <v>Dibeli</v>
      </c>
      <c r="E97" s="41" t="str">
        <f>VLOOKUP(A97,'2.Laporan Baki Aset'!C:D,2,0)</f>
        <v>100001263888-0</v>
      </c>
      <c r="F97" s="33" t="str">
        <f>VLOOKUP(A97,Table1[[#All],[ID Lama Aset]],1,0)</f>
        <v>KK/JANM/H/13/125</v>
      </c>
      <c r="G97" s="58" t="str">
        <f t="shared" si="1"/>
        <v>KK/JANM/H/13/125</v>
      </c>
    </row>
    <row r="98" spans="1:7" ht="20.100000000000001" customHeight="1" x14ac:dyDescent="0.2">
      <c r="A98" s="36" t="str">
        <f>'3. Laporan SPPA'!A97</f>
        <v>KK/JANM/H/13/126</v>
      </c>
      <c r="B98" s="37">
        <f>VLOOKUP(A98,'3. Laporan SPPA'!A:D,4,0)</f>
        <v>2000</v>
      </c>
      <c r="C98" s="36" t="str">
        <f>VLOOKUP(A98,'3. Laporan SPPA'!A:F,5,0)</f>
        <v>Sedang Digunakan</v>
      </c>
      <c r="D98" s="36" t="str">
        <f>VLOOKUP(A98,'3. Laporan SPPA'!A:F,6,0)</f>
        <v>Dibeli</v>
      </c>
      <c r="E98" s="41" t="str">
        <f>VLOOKUP(A98,'2.Laporan Baki Aset'!C:D,2,0)</f>
        <v>100001263889-0</v>
      </c>
      <c r="F98" s="33" t="str">
        <f>VLOOKUP(A98,Table1[[#All],[ID Lama Aset]],1,0)</f>
        <v>KK/JANM/H/13/126</v>
      </c>
      <c r="G98" s="58" t="str">
        <f t="shared" si="1"/>
        <v>KK/JANM/H/13/126</v>
      </c>
    </row>
    <row r="99" spans="1:7" ht="20.100000000000001" customHeight="1" x14ac:dyDescent="0.2">
      <c r="A99" s="36" t="str">
        <f>'3. Laporan SPPA'!A98</f>
        <v>KK/JANM/H/13/127</v>
      </c>
      <c r="B99" s="37">
        <f>VLOOKUP(A99,'3. Laporan SPPA'!A:D,4,0)</f>
        <v>2000</v>
      </c>
      <c r="C99" s="36" t="str">
        <f>VLOOKUP(A99,'3. Laporan SPPA'!A:F,5,0)</f>
        <v>Sedang Digunakan</v>
      </c>
      <c r="D99" s="36" t="str">
        <f>VLOOKUP(A99,'3. Laporan SPPA'!A:F,6,0)</f>
        <v>Dibeli</v>
      </c>
      <c r="E99" s="41" t="str">
        <f>VLOOKUP(A99,'2.Laporan Baki Aset'!C:D,2,0)</f>
        <v>100001263890-0</v>
      </c>
      <c r="F99" s="33" t="str">
        <f>VLOOKUP(A99,Table1[[#All],[ID Lama Aset]],1,0)</f>
        <v>KK/JANM/H/13/127</v>
      </c>
      <c r="G99" s="58" t="str">
        <f t="shared" si="1"/>
        <v>KK/JANM/H/13/127</v>
      </c>
    </row>
    <row r="100" spans="1:7" ht="20.100000000000001" customHeight="1" x14ac:dyDescent="0.2">
      <c r="A100" s="36" t="str">
        <f>'3. Laporan SPPA'!A99</f>
        <v>KK/JANM/H/13/128</v>
      </c>
      <c r="B100" s="37">
        <f>VLOOKUP(A100,'3. Laporan SPPA'!A:D,4,0)</f>
        <v>2000</v>
      </c>
      <c r="C100" s="36" t="str">
        <f>VLOOKUP(A100,'3. Laporan SPPA'!A:F,5,0)</f>
        <v>Sedang Digunakan</v>
      </c>
      <c r="D100" s="36" t="str">
        <f>VLOOKUP(A100,'3. Laporan SPPA'!A:F,6,0)</f>
        <v>Dibeli</v>
      </c>
      <c r="E100" s="41" t="str">
        <f>VLOOKUP(A100,'2.Laporan Baki Aset'!C:D,2,0)</f>
        <v>100001263891-0</v>
      </c>
      <c r="F100" s="33" t="str">
        <f>VLOOKUP(A100,Table1[[#All],[ID Lama Aset]],1,0)</f>
        <v>KK/JANM/H/13/128</v>
      </c>
      <c r="G100" s="58" t="str">
        <f t="shared" si="1"/>
        <v>KK/JANM/H/13/128</v>
      </c>
    </row>
    <row r="101" spans="1:7" ht="20.100000000000001" customHeight="1" x14ac:dyDescent="0.2">
      <c r="A101" s="36" t="str">
        <f>'3. Laporan SPPA'!A100</f>
        <v>KK/JANM/H/13/129</v>
      </c>
      <c r="B101" s="37">
        <f>VLOOKUP(A101,'3. Laporan SPPA'!A:D,4,0)</f>
        <v>2000</v>
      </c>
      <c r="C101" s="36" t="str">
        <f>VLOOKUP(A101,'3. Laporan SPPA'!A:F,5,0)</f>
        <v>Sedang Digunakan</v>
      </c>
      <c r="D101" s="36" t="str">
        <f>VLOOKUP(A101,'3. Laporan SPPA'!A:F,6,0)</f>
        <v>Dibeli</v>
      </c>
      <c r="E101" s="41" t="str">
        <f>VLOOKUP(A101,'2.Laporan Baki Aset'!C:D,2,0)</f>
        <v>100001263892-0</v>
      </c>
      <c r="F101" s="33" t="str">
        <f>VLOOKUP(A101,Table1[[#All],[ID Lama Aset]],1,0)</f>
        <v>KK/JANM/H/13/129</v>
      </c>
      <c r="G101" s="58" t="str">
        <f t="shared" si="1"/>
        <v>KK/JANM/H/13/129</v>
      </c>
    </row>
    <row r="102" spans="1:7" ht="20.100000000000001" customHeight="1" x14ac:dyDescent="0.2">
      <c r="A102" s="36" t="str">
        <f>'3. Laporan SPPA'!A101</f>
        <v>KK/JANM/H/13/130</v>
      </c>
      <c r="B102" s="37">
        <f>VLOOKUP(A102,'3. Laporan SPPA'!A:D,4,0)</f>
        <v>2000</v>
      </c>
      <c r="C102" s="36" t="str">
        <f>VLOOKUP(A102,'3. Laporan SPPA'!A:F,5,0)</f>
        <v>Sedang Digunakan</v>
      </c>
      <c r="D102" s="36" t="str">
        <f>VLOOKUP(A102,'3. Laporan SPPA'!A:F,6,0)</f>
        <v>Dibeli</v>
      </c>
      <c r="E102" s="41" t="str">
        <f>VLOOKUP(A102,'2.Laporan Baki Aset'!C:D,2,0)</f>
        <v>100001263893-0</v>
      </c>
      <c r="F102" s="33" t="str">
        <f>VLOOKUP(A102,Table1[[#All],[ID Lama Aset]],1,0)</f>
        <v>KK/JANM/H/13/130</v>
      </c>
      <c r="G102" s="58" t="str">
        <f t="shared" si="1"/>
        <v>KK/JANM/H/13/130</v>
      </c>
    </row>
    <row r="103" spans="1:7" ht="20.100000000000001" customHeight="1" x14ac:dyDescent="0.2">
      <c r="A103" s="36" t="str">
        <f>'3. Laporan SPPA'!A102</f>
        <v>KK/JANM/H/13/131</v>
      </c>
      <c r="B103" s="37">
        <f>VLOOKUP(A103,'3. Laporan SPPA'!A:D,4,0)</f>
        <v>2000</v>
      </c>
      <c r="C103" s="36" t="str">
        <f>VLOOKUP(A103,'3. Laporan SPPA'!A:F,5,0)</f>
        <v>Sedang Digunakan</v>
      </c>
      <c r="D103" s="36" t="str">
        <f>VLOOKUP(A103,'3. Laporan SPPA'!A:F,6,0)</f>
        <v>Dibeli</v>
      </c>
      <c r="E103" s="41" t="str">
        <f>VLOOKUP(A103,'2.Laporan Baki Aset'!C:D,2,0)</f>
        <v>100001263894-0</v>
      </c>
      <c r="F103" s="33" t="str">
        <f>VLOOKUP(A103,Table1[[#All],[ID Lama Aset]],1,0)</f>
        <v>KK/JANM/H/13/131</v>
      </c>
      <c r="G103" s="58" t="str">
        <f t="shared" si="1"/>
        <v>KK/JANM/H/13/131</v>
      </c>
    </row>
    <row r="104" spans="1:7" ht="20.100000000000001" customHeight="1" x14ac:dyDescent="0.2">
      <c r="A104" s="36" t="str">
        <f>'3. Laporan SPPA'!A103</f>
        <v>KK/JANM/H/13/132</v>
      </c>
      <c r="B104" s="37">
        <f>VLOOKUP(A104,'3. Laporan SPPA'!A:D,4,0)</f>
        <v>2000</v>
      </c>
      <c r="C104" s="36" t="str">
        <f>VLOOKUP(A104,'3. Laporan SPPA'!A:F,5,0)</f>
        <v>Sedang Digunakan</v>
      </c>
      <c r="D104" s="36" t="str">
        <f>VLOOKUP(A104,'3. Laporan SPPA'!A:F,6,0)</f>
        <v>Dibeli</v>
      </c>
      <c r="E104" s="41" t="str">
        <f>VLOOKUP(A104,'2.Laporan Baki Aset'!C:D,2,0)</f>
        <v>100001263895-0</v>
      </c>
      <c r="F104" s="33" t="str">
        <f>VLOOKUP(A104,Table1[[#All],[ID Lama Aset]],1,0)</f>
        <v>KK/JANM/H/13/132</v>
      </c>
      <c r="G104" s="58" t="str">
        <f t="shared" si="1"/>
        <v>KK/JANM/H/13/132</v>
      </c>
    </row>
    <row r="105" spans="1:7" ht="20.100000000000001" customHeight="1" x14ac:dyDescent="0.2">
      <c r="A105" s="36" t="str">
        <f>'3. Laporan SPPA'!A104</f>
        <v>KK/JANM/H/13/133</v>
      </c>
      <c r="B105" s="37">
        <f>VLOOKUP(A105,'3. Laporan SPPA'!A:D,4,0)</f>
        <v>2000</v>
      </c>
      <c r="C105" s="36" t="str">
        <f>VLOOKUP(A105,'3. Laporan SPPA'!A:F,5,0)</f>
        <v>Sedang Digunakan</v>
      </c>
      <c r="D105" s="36" t="str">
        <f>VLOOKUP(A105,'3. Laporan SPPA'!A:F,6,0)</f>
        <v>Dibeli</v>
      </c>
      <c r="E105" s="41" t="str">
        <f>VLOOKUP(A105,'2.Laporan Baki Aset'!C:D,2,0)</f>
        <v>100001263896-0</v>
      </c>
      <c r="F105" s="33" t="str">
        <f>VLOOKUP(A105,Table1[[#All],[ID Lama Aset]],1,0)</f>
        <v>KK/JANM/H/13/133</v>
      </c>
      <c r="G105" s="58" t="str">
        <f t="shared" si="1"/>
        <v>KK/JANM/H/13/133</v>
      </c>
    </row>
    <row r="106" spans="1:7" ht="20.100000000000001" customHeight="1" x14ac:dyDescent="0.2">
      <c r="A106" s="36" t="str">
        <f>'3. Laporan SPPA'!A105</f>
        <v>KK/JANM/H/13/162</v>
      </c>
      <c r="B106" s="37">
        <f>VLOOKUP(A106,'3. Laporan SPPA'!A:D,4,0)</f>
        <v>2000</v>
      </c>
      <c r="C106" s="36" t="str">
        <f>VLOOKUP(A106,'3. Laporan SPPA'!A:F,5,0)</f>
        <v>Sedang Digunakan</v>
      </c>
      <c r="D106" s="36" t="str">
        <f>VLOOKUP(A106,'3. Laporan SPPA'!A:F,6,0)</f>
        <v>Dibeli</v>
      </c>
      <c r="E106" s="41" t="str">
        <f>VLOOKUP(A106,'2.Laporan Baki Aset'!C:D,2,0)</f>
        <v>100001263898-0</v>
      </c>
      <c r="F106" s="33" t="str">
        <f>VLOOKUP(A106,Table1[[#All],[ID Lama Aset]],1,0)</f>
        <v>KK/JANM/H/13/162</v>
      </c>
      <c r="G106" s="58" t="str">
        <f t="shared" si="1"/>
        <v>KK/JANM/H/13/162</v>
      </c>
    </row>
    <row r="107" spans="1:7" ht="20.100000000000001" customHeight="1" x14ac:dyDescent="0.2">
      <c r="A107" s="36" t="str">
        <f>'3. Laporan SPPA'!A106</f>
        <v>KK/JANM/H/13/163</v>
      </c>
      <c r="B107" s="37">
        <f>VLOOKUP(A107,'3. Laporan SPPA'!A:D,4,0)</f>
        <v>2000</v>
      </c>
      <c r="C107" s="36" t="str">
        <f>VLOOKUP(A107,'3. Laporan SPPA'!A:F,5,0)</f>
        <v>Sedang Digunakan</v>
      </c>
      <c r="D107" s="36" t="str">
        <f>VLOOKUP(A107,'3. Laporan SPPA'!A:F,6,0)</f>
        <v>Dibeli</v>
      </c>
      <c r="E107" s="41" t="str">
        <f>VLOOKUP(A107,'2.Laporan Baki Aset'!C:D,2,0)</f>
        <v>100001263899-0</v>
      </c>
      <c r="F107" s="33" t="str">
        <f>VLOOKUP(A107,Table1[[#All],[ID Lama Aset]],1,0)</f>
        <v>KK/JANM/H/13/163</v>
      </c>
      <c r="G107" s="58" t="str">
        <f t="shared" si="1"/>
        <v>KK/JANM/H/13/163</v>
      </c>
    </row>
    <row r="108" spans="1:7" ht="20.100000000000001" customHeight="1" x14ac:dyDescent="0.2">
      <c r="A108" s="36" t="str">
        <f>'3. Laporan SPPA'!A107</f>
        <v>KK/JANM/H/13/164</v>
      </c>
      <c r="B108" s="37">
        <f>VLOOKUP(A108,'3. Laporan SPPA'!A:D,4,0)</f>
        <v>4000</v>
      </c>
      <c r="C108" s="36" t="str">
        <f>VLOOKUP(A108,'3. Laporan SPPA'!A:F,5,0)</f>
        <v>Sedang Digunakan</v>
      </c>
      <c r="D108" s="36" t="str">
        <f>VLOOKUP(A108,'3. Laporan SPPA'!A:F,6,0)</f>
        <v>Dibeli</v>
      </c>
      <c r="E108" s="41" t="str">
        <f>VLOOKUP(A108,'2.Laporan Baki Aset'!C:D,2,0)</f>
        <v>100001263900-0</v>
      </c>
      <c r="F108" s="33" t="str">
        <f>VLOOKUP(A108,Table1[[#All],[ID Lama Aset]],1,0)</f>
        <v>KK/JANM/H/13/164</v>
      </c>
      <c r="G108" s="58" t="str">
        <f t="shared" si="1"/>
        <v>KK/JANM/H/13/164</v>
      </c>
    </row>
    <row r="109" spans="1:7" ht="20.100000000000001" customHeight="1" x14ac:dyDescent="0.2">
      <c r="A109" s="36" t="str">
        <f>'3. Laporan SPPA'!A108</f>
        <v>KK/JANM/H/14/209</v>
      </c>
      <c r="B109" s="37">
        <f>VLOOKUP(A109,'3. Laporan SPPA'!A:D,4,0)</f>
        <v>5350</v>
      </c>
      <c r="C109" s="36" t="str">
        <f>VLOOKUP(A109,'3. Laporan SPPA'!A:F,5,0)</f>
        <v>Sedang Digunakan</v>
      </c>
      <c r="D109" s="36" t="str">
        <f>VLOOKUP(A109,'3. Laporan SPPA'!A:F,6,0)</f>
        <v>Dibeli</v>
      </c>
      <c r="E109" s="41" t="str">
        <f>VLOOKUP(A109,'2.Laporan Baki Aset'!C:D,2,0)</f>
        <v>100001263901-0</v>
      </c>
      <c r="F109" s="33" t="str">
        <f>VLOOKUP(A109,Table1[[#All],[ID Lama Aset]],1,0)</f>
        <v>KK/JANM/H/14/209</v>
      </c>
      <c r="G109" s="58" t="str">
        <f t="shared" si="1"/>
        <v>KK/JANM/H/14/209</v>
      </c>
    </row>
    <row r="110" spans="1:7" ht="20.100000000000001" customHeight="1" x14ac:dyDescent="0.2">
      <c r="A110" s="36" t="str">
        <f>'3. Laporan SPPA'!A109</f>
        <v>KK/JANM/H/14/210</v>
      </c>
      <c r="B110" s="37">
        <f>VLOOKUP(A110,'3. Laporan SPPA'!A:D,4,0)</f>
        <v>8460</v>
      </c>
      <c r="C110" s="36" t="str">
        <f>VLOOKUP(A110,'3. Laporan SPPA'!A:F,5,0)</f>
        <v>Sedang Digunakan</v>
      </c>
      <c r="D110" s="36" t="str">
        <f>VLOOKUP(A110,'3. Laporan SPPA'!A:F,6,0)</f>
        <v>Dibeli</v>
      </c>
      <c r="E110" s="41" t="str">
        <f>VLOOKUP(A110,'2.Laporan Baki Aset'!C:D,2,0)</f>
        <v>100001263902-0</v>
      </c>
      <c r="F110" s="33" t="str">
        <f>VLOOKUP(A110,Table1[[#All],[ID Lama Aset]],1,0)</f>
        <v>KK/JANM/H/14/210</v>
      </c>
      <c r="G110" s="58" t="str">
        <f t="shared" si="1"/>
        <v>KK/JANM/H/14/210</v>
      </c>
    </row>
    <row r="111" spans="1:7" ht="20.100000000000001" customHeight="1" x14ac:dyDescent="0.2">
      <c r="A111" s="36" t="str">
        <f>'3. Laporan SPPA'!A110</f>
        <v>KK/JANM/H/14/211</v>
      </c>
      <c r="B111" s="37">
        <f>VLOOKUP(A111,'3. Laporan SPPA'!A:D,4,0)</f>
        <v>2730</v>
      </c>
      <c r="C111" s="36" t="str">
        <f>VLOOKUP(A111,'3. Laporan SPPA'!A:F,5,0)</f>
        <v>Sedang Digunakan</v>
      </c>
      <c r="D111" s="36" t="str">
        <f>VLOOKUP(A111,'3. Laporan SPPA'!A:F,6,0)</f>
        <v>Dibeli</v>
      </c>
      <c r="E111" s="41" t="str">
        <f>VLOOKUP(A111,'2.Laporan Baki Aset'!C:D,2,0)</f>
        <v>100001263903-0</v>
      </c>
      <c r="F111" s="33" t="str">
        <f>VLOOKUP(A111,Table1[[#All],[ID Lama Aset]],1,0)</f>
        <v>KK/JANM/H/14/211</v>
      </c>
      <c r="G111" s="58" t="str">
        <f t="shared" si="1"/>
        <v>KK/JANM/H/14/211</v>
      </c>
    </row>
    <row r="112" spans="1:7" ht="20.100000000000001" customHeight="1" x14ac:dyDescent="0.2">
      <c r="A112" s="36" t="str">
        <f>'3. Laporan SPPA'!A111</f>
        <v>KK/JANM/H/14/225</v>
      </c>
      <c r="B112" s="37">
        <f>VLOOKUP(A112,'3. Laporan SPPA'!A:D,4,0)</f>
        <v>2330</v>
      </c>
      <c r="C112" s="36" t="str">
        <f>VLOOKUP(A112,'3. Laporan SPPA'!A:F,5,0)</f>
        <v>Sedang Digunakan</v>
      </c>
      <c r="D112" s="36" t="str">
        <f>VLOOKUP(A112,'3. Laporan SPPA'!A:F,6,0)</f>
        <v>Dibeli</v>
      </c>
      <c r="E112" s="41" t="str">
        <f>VLOOKUP(A112,'2.Laporan Baki Aset'!C:D,2,0)</f>
        <v>100001263904-0</v>
      </c>
      <c r="F112" s="33" t="str">
        <f>VLOOKUP(A112,Table1[[#All],[ID Lama Aset]],1,0)</f>
        <v>KK/JANM/H/14/225</v>
      </c>
      <c r="G112" s="58" t="str">
        <f t="shared" si="1"/>
        <v>KK/JANM/H/14/225</v>
      </c>
    </row>
    <row r="113" spans="1:7" ht="20.100000000000001" customHeight="1" x14ac:dyDescent="0.2">
      <c r="A113" s="36" t="str">
        <f>'3. Laporan SPPA'!A112</f>
        <v>KK/JANM/H/14/226</v>
      </c>
      <c r="B113" s="37">
        <f>VLOOKUP(A113,'3. Laporan SPPA'!A:D,4,0)</f>
        <v>2330</v>
      </c>
      <c r="C113" s="36" t="str">
        <f>VLOOKUP(A113,'3. Laporan SPPA'!A:F,5,0)</f>
        <v>Sedang Digunakan</v>
      </c>
      <c r="D113" s="36" t="str">
        <f>VLOOKUP(A113,'3. Laporan SPPA'!A:F,6,0)</f>
        <v>Dibeli</v>
      </c>
      <c r="E113" s="41" t="str">
        <f>VLOOKUP(A113,'2.Laporan Baki Aset'!C:D,2,0)</f>
        <v>100001263905-0</v>
      </c>
      <c r="F113" s="33" t="str">
        <f>VLOOKUP(A113,Table1[[#All],[ID Lama Aset]],1,0)</f>
        <v>KK/JANM/H/14/226</v>
      </c>
      <c r="G113" s="58" t="str">
        <f t="shared" si="1"/>
        <v>KK/JANM/H/14/226</v>
      </c>
    </row>
    <row r="114" spans="1:7" ht="20.100000000000001" customHeight="1" x14ac:dyDescent="0.2">
      <c r="A114" s="36" t="str">
        <f>'3. Laporan SPPA'!A113</f>
        <v>KK/JANM/H/14/227</v>
      </c>
      <c r="B114" s="37">
        <f>VLOOKUP(A114,'3. Laporan SPPA'!A:D,4,0)</f>
        <v>2330</v>
      </c>
      <c r="C114" s="36" t="str">
        <f>VLOOKUP(A114,'3. Laporan SPPA'!A:F,5,0)</f>
        <v>Sedang Digunakan</v>
      </c>
      <c r="D114" s="36" t="str">
        <f>VLOOKUP(A114,'3. Laporan SPPA'!A:F,6,0)</f>
        <v>Dibeli</v>
      </c>
      <c r="E114" s="41" t="str">
        <f>VLOOKUP(A114,'2.Laporan Baki Aset'!C:D,2,0)</f>
        <v>100001263906-0</v>
      </c>
      <c r="F114" s="33" t="str">
        <f>VLOOKUP(A114,Table1[[#All],[ID Lama Aset]],1,0)</f>
        <v>KK/JANM/H/14/227</v>
      </c>
      <c r="G114" s="58" t="str">
        <f t="shared" si="1"/>
        <v>KK/JANM/H/14/227</v>
      </c>
    </row>
    <row r="115" spans="1:7" ht="20.100000000000001" customHeight="1" x14ac:dyDescent="0.2">
      <c r="A115" s="36" t="str">
        <f>'3. Laporan SPPA'!A114</f>
        <v>KK/JANM/H/14/228</v>
      </c>
      <c r="B115" s="37">
        <f>VLOOKUP(A115,'3. Laporan SPPA'!A:D,4,0)</f>
        <v>2330</v>
      </c>
      <c r="C115" s="36" t="str">
        <f>VLOOKUP(A115,'3. Laporan SPPA'!A:F,5,0)</f>
        <v>Sedang Digunakan</v>
      </c>
      <c r="D115" s="36" t="str">
        <f>VLOOKUP(A115,'3. Laporan SPPA'!A:F,6,0)</f>
        <v>Dibeli</v>
      </c>
      <c r="E115" s="41" t="str">
        <f>VLOOKUP(A115,'2.Laporan Baki Aset'!C:D,2,0)</f>
        <v>100001263907-0</v>
      </c>
      <c r="F115" s="33" t="str">
        <f>VLOOKUP(A115,Table1[[#All],[ID Lama Aset]],1,0)</f>
        <v>KK/JANM/H/14/228</v>
      </c>
      <c r="G115" s="58" t="str">
        <f t="shared" si="1"/>
        <v>KK/JANM/H/14/228</v>
      </c>
    </row>
    <row r="116" spans="1:7" ht="20.100000000000001" customHeight="1" x14ac:dyDescent="0.2">
      <c r="A116" s="36" t="str">
        <f>'3. Laporan SPPA'!A115</f>
        <v>KK/JANM/H/14/229</v>
      </c>
      <c r="B116" s="37">
        <f>VLOOKUP(A116,'3. Laporan SPPA'!A:D,4,0)</f>
        <v>2330</v>
      </c>
      <c r="C116" s="36" t="str">
        <f>VLOOKUP(A116,'3. Laporan SPPA'!A:F,5,0)</f>
        <v>Sedang Digunakan</v>
      </c>
      <c r="D116" s="36" t="str">
        <f>VLOOKUP(A116,'3. Laporan SPPA'!A:F,6,0)</f>
        <v>Dibeli</v>
      </c>
      <c r="E116" s="41" t="str">
        <f>VLOOKUP(A116,'2.Laporan Baki Aset'!C:D,2,0)</f>
        <v>100001263908-0</v>
      </c>
      <c r="F116" s="33" t="str">
        <f>VLOOKUP(A116,Table1[[#All],[ID Lama Aset]],1,0)</f>
        <v>KK/JANM/H/14/229</v>
      </c>
      <c r="G116" s="58" t="str">
        <f t="shared" si="1"/>
        <v>KK/JANM/H/14/229</v>
      </c>
    </row>
    <row r="117" spans="1:7" ht="20.100000000000001" customHeight="1" x14ac:dyDescent="0.2">
      <c r="A117" s="36" t="str">
        <f>'3. Laporan SPPA'!A116</f>
        <v>KK/JANM/H/14/230</v>
      </c>
      <c r="B117" s="37">
        <f>VLOOKUP(A117,'3. Laporan SPPA'!A:D,4,0)</f>
        <v>2330</v>
      </c>
      <c r="C117" s="36" t="str">
        <f>VLOOKUP(A117,'3. Laporan SPPA'!A:F,5,0)</f>
        <v>Sedang Digunakan</v>
      </c>
      <c r="D117" s="36" t="str">
        <f>VLOOKUP(A117,'3. Laporan SPPA'!A:F,6,0)</f>
        <v>Dibeli</v>
      </c>
      <c r="E117" s="41" t="str">
        <f>VLOOKUP(A117,'2.Laporan Baki Aset'!C:D,2,0)</f>
        <v>100001263909-0</v>
      </c>
      <c r="F117" s="33" t="str">
        <f>VLOOKUP(A117,Table1[[#All],[ID Lama Aset]],1,0)</f>
        <v>KK/JANM/H/14/230</v>
      </c>
      <c r="G117" s="58" t="str">
        <f t="shared" si="1"/>
        <v>KK/JANM/H/14/230</v>
      </c>
    </row>
    <row r="118" spans="1:7" ht="20.100000000000001" customHeight="1" x14ac:dyDescent="0.2">
      <c r="A118" s="36" t="str">
        <f>'3. Laporan SPPA'!A117</f>
        <v>KK/JANM/H/14/231</v>
      </c>
      <c r="B118" s="37">
        <f>VLOOKUP(A118,'3. Laporan SPPA'!A:D,4,0)</f>
        <v>2330</v>
      </c>
      <c r="C118" s="36" t="str">
        <f>VLOOKUP(A118,'3. Laporan SPPA'!A:F,5,0)</f>
        <v>Sedang Digunakan</v>
      </c>
      <c r="D118" s="36" t="str">
        <f>VLOOKUP(A118,'3. Laporan SPPA'!A:F,6,0)</f>
        <v>Dibeli</v>
      </c>
      <c r="E118" s="41" t="str">
        <f>VLOOKUP(A118,'2.Laporan Baki Aset'!C:D,2,0)</f>
        <v>100001263910-0</v>
      </c>
      <c r="F118" s="33" t="str">
        <f>VLOOKUP(A118,Table1[[#All],[ID Lama Aset]],1,0)</f>
        <v>KK/JANM/H/14/231</v>
      </c>
      <c r="G118" s="58" t="str">
        <f t="shared" si="1"/>
        <v>KK/JANM/H/14/231</v>
      </c>
    </row>
    <row r="119" spans="1:7" ht="20.100000000000001" customHeight="1" x14ac:dyDescent="0.2">
      <c r="A119" s="36" t="str">
        <f>'3. Laporan SPPA'!A118</f>
        <v>KK/JANM/H/14/232</v>
      </c>
      <c r="B119" s="37">
        <f>VLOOKUP(A119,'3. Laporan SPPA'!A:D,4,0)</f>
        <v>2330</v>
      </c>
      <c r="C119" s="36" t="str">
        <f>VLOOKUP(A119,'3. Laporan SPPA'!A:F,5,0)</f>
        <v>Sedang Digunakan</v>
      </c>
      <c r="D119" s="36" t="str">
        <f>VLOOKUP(A119,'3. Laporan SPPA'!A:F,6,0)</f>
        <v>Dibeli</v>
      </c>
      <c r="E119" s="41" t="str">
        <f>VLOOKUP(A119,'2.Laporan Baki Aset'!C:D,2,0)</f>
        <v>100001263911-0</v>
      </c>
      <c r="F119" s="33" t="str">
        <f>VLOOKUP(A119,Table1[[#All],[ID Lama Aset]],1,0)</f>
        <v>KK/JANM/H/14/232</v>
      </c>
      <c r="G119" s="58" t="str">
        <f t="shared" si="1"/>
        <v>KK/JANM/H/14/232</v>
      </c>
    </row>
    <row r="120" spans="1:7" ht="20.100000000000001" customHeight="1" x14ac:dyDescent="0.2">
      <c r="A120" s="36" t="str">
        <f>'3. Laporan SPPA'!A119</f>
        <v>KK/JANM/H/14/233</v>
      </c>
      <c r="B120" s="37">
        <f>VLOOKUP(A120,'3. Laporan SPPA'!A:D,4,0)</f>
        <v>2330</v>
      </c>
      <c r="C120" s="36" t="str">
        <f>VLOOKUP(A120,'3. Laporan SPPA'!A:F,5,0)</f>
        <v>Sedang Digunakan</v>
      </c>
      <c r="D120" s="36" t="str">
        <f>VLOOKUP(A120,'3. Laporan SPPA'!A:F,6,0)</f>
        <v>Dibeli</v>
      </c>
      <c r="E120" s="41" t="str">
        <f>VLOOKUP(A120,'2.Laporan Baki Aset'!C:D,2,0)</f>
        <v>100001263912-0</v>
      </c>
      <c r="F120" s="33" t="str">
        <f>VLOOKUP(A120,Table1[[#All],[ID Lama Aset]],1,0)</f>
        <v>KK/JANM/H/14/233</v>
      </c>
      <c r="G120" s="58" t="str">
        <f t="shared" si="1"/>
        <v>KK/JANM/H/14/233</v>
      </c>
    </row>
    <row r="121" spans="1:7" ht="20.100000000000001" customHeight="1" x14ac:dyDescent="0.2">
      <c r="A121" s="36" t="str">
        <f>'3. Laporan SPPA'!A120</f>
        <v>KK/JANM/H/14/234</v>
      </c>
      <c r="B121" s="37">
        <f>VLOOKUP(A121,'3. Laporan SPPA'!A:D,4,0)</f>
        <v>2330</v>
      </c>
      <c r="C121" s="36" t="str">
        <f>VLOOKUP(A121,'3. Laporan SPPA'!A:F,5,0)</f>
        <v>Sedang Digunakan</v>
      </c>
      <c r="D121" s="36" t="str">
        <f>VLOOKUP(A121,'3. Laporan SPPA'!A:F,6,0)</f>
        <v>Dibeli</v>
      </c>
      <c r="E121" s="41" t="str">
        <f>VLOOKUP(A121,'2.Laporan Baki Aset'!C:D,2,0)</f>
        <v>100001263913-0</v>
      </c>
      <c r="F121" s="33" t="str">
        <f>VLOOKUP(A121,Table1[[#All],[ID Lama Aset]],1,0)</f>
        <v>KK/JANM/H/14/234</v>
      </c>
      <c r="G121" s="58" t="str">
        <f t="shared" si="1"/>
        <v>KK/JANM/H/14/234</v>
      </c>
    </row>
    <row r="122" spans="1:7" ht="20.100000000000001" customHeight="1" x14ac:dyDescent="0.2">
      <c r="A122" s="36" t="str">
        <f>'3. Laporan SPPA'!A121</f>
        <v>KK/JANM/H/14/235</v>
      </c>
      <c r="B122" s="37">
        <f>VLOOKUP(A122,'3. Laporan SPPA'!A:D,4,0)</f>
        <v>2330</v>
      </c>
      <c r="C122" s="36" t="str">
        <f>VLOOKUP(A122,'3. Laporan SPPA'!A:F,5,0)</f>
        <v>Sedang Digunakan</v>
      </c>
      <c r="D122" s="36" t="str">
        <f>VLOOKUP(A122,'3. Laporan SPPA'!A:F,6,0)</f>
        <v>Dibeli</v>
      </c>
      <c r="E122" s="41" t="str">
        <f>VLOOKUP(A122,'2.Laporan Baki Aset'!C:D,2,0)</f>
        <v>100001263914-0</v>
      </c>
      <c r="F122" s="33" t="str">
        <f>VLOOKUP(A122,Table1[[#All],[ID Lama Aset]],1,0)</f>
        <v>KK/JANM/H/14/235</v>
      </c>
      <c r="G122" s="58" t="str">
        <f t="shared" si="1"/>
        <v>KK/JANM/H/14/235</v>
      </c>
    </row>
    <row r="123" spans="1:7" ht="20.100000000000001" customHeight="1" x14ac:dyDescent="0.2">
      <c r="A123" s="36" t="str">
        <f>'3. Laporan SPPA'!A122</f>
        <v>KK/JANM/H/14/236</v>
      </c>
      <c r="B123" s="37">
        <f>VLOOKUP(A123,'3. Laporan SPPA'!A:D,4,0)</f>
        <v>2330</v>
      </c>
      <c r="C123" s="36" t="str">
        <f>VLOOKUP(A123,'3. Laporan SPPA'!A:F,5,0)</f>
        <v>Sedang Digunakan</v>
      </c>
      <c r="D123" s="36" t="str">
        <f>VLOOKUP(A123,'3. Laporan SPPA'!A:F,6,0)</f>
        <v>Dibeli</v>
      </c>
      <c r="E123" s="41" t="str">
        <f>VLOOKUP(A123,'2.Laporan Baki Aset'!C:D,2,0)</f>
        <v>100001263915-0</v>
      </c>
      <c r="F123" s="33" t="str">
        <f>VLOOKUP(A123,Table1[[#All],[ID Lama Aset]],1,0)</f>
        <v>KK/JANM/H/14/236</v>
      </c>
      <c r="G123" s="58" t="str">
        <f t="shared" si="1"/>
        <v>KK/JANM/H/14/236</v>
      </c>
    </row>
    <row r="124" spans="1:7" ht="20.100000000000001" customHeight="1" x14ac:dyDescent="0.2">
      <c r="A124" s="36" t="str">
        <f>'3. Laporan SPPA'!A123</f>
        <v>KK/JANM/H/14/237</v>
      </c>
      <c r="B124" s="37">
        <f>VLOOKUP(A124,'3. Laporan SPPA'!A:D,4,0)</f>
        <v>2330</v>
      </c>
      <c r="C124" s="36" t="str">
        <f>VLOOKUP(A124,'3. Laporan SPPA'!A:F,5,0)</f>
        <v>Sedang Digunakan</v>
      </c>
      <c r="D124" s="36" t="str">
        <f>VLOOKUP(A124,'3. Laporan SPPA'!A:F,6,0)</f>
        <v>Dibeli</v>
      </c>
      <c r="E124" s="41" t="str">
        <f>VLOOKUP(A124,'2.Laporan Baki Aset'!C:D,2,0)</f>
        <v>100001263916-0</v>
      </c>
      <c r="F124" s="33" t="str">
        <f>VLOOKUP(A124,Table1[[#All],[ID Lama Aset]],1,0)</f>
        <v>KK/JANM/H/14/237</v>
      </c>
      <c r="G124" s="58" t="str">
        <f t="shared" si="1"/>
        <v>KK/JANM/H/14/237</v>
      </c>
    </row>
    <row r="125" spans="1:7" ht="20.100000000000001" customHeight="1" x14ac:dyDescent="0.2">
      <c r="A125" s="36" t="str">
        <f>'3. Laporan SPPA'!A124</f>
        <v>KK/JANM/H/14/238</v>
      </c>
      <c r="B125" s="37">
        <f>VLOOKUP(A125,'3. Laporan SPPA'!A:D,4,0)</f>
        <v>2330</v>
      </c>
      <c r="C125" s="36" t="str">
        <f>VLOOKUP(A125,'3. Laporan SPPA'!A:F,5,0)</f>
        <v>Sedang Digunakan</v>
      </c>
      <c r="D125" s="36" t="str">
        <f>VLOOKUP(A125,'3. Laporan SPPA'!A:F,6,0)</f>
        <v>Dibeli</v>
      </c>
      <c r="E125" s="41" t="str">
        <f>VLOOKUP(A125,'2.Laporan Baki Aset'!C:D,2,0)</f>
        <v>100001263917-0</v>
      </c>
      <c r="F125" s="33" t="str">
        <f>VLOOKUP(A125,Table1[[#All],[ID Lama Aset]],1,0)</f>
        <v>KK/JANM/H/14/238</v>
      </c>
      <c r="G125" s="58" t="str">
        <f t="shared" si="1"/>
        <v>KK/JANM/H/14/238</v>
      </c>
    </row>
    <row r="126" spans="1:7" ht="20.100000000000001" customHeight="1" x14ac:dyDescent="0.2">
      <c r="A126" s="36" t="str">
        <f>'3. Laporan SPPA'!A125</f>
        <v>KK/JANM/H/14/239</v>
      </c>
      <c r="B126" s="37">
        <f>VLOOKUP(A126,'3. Laporan SPPA'!A:D,4,0)</f>
        <v>2330</v>
      </c>
      <c r="C126" s="36" t="str">
        <f>VLOOKUP(A126,'3. Laporan SPPA'!A:F,5,0)</f>
        <v>Sedang Digunakan</v>
      </c>
      <c r="D126" s="36" t="str">
        <f>VLOOKUP(A126,'3. Laporan SPPA'!A:F,6,0)</f>
        <v>Dibeli</v>
      </c>
      <c r="E126" s="41" t="str">
        <f>VLOOKUP(A126,'2.Laporan Baki Aset'!C:D,2,0)</f>
        <v>100001263918-0</v>
      </c>
      <c r="F126" s="33" t="str">
        <f>VLOOKUP(A126,Table1[[#All],[ID Lama Aset]],1,0)</f>
        <v>KK/JANM/H/14/239</v>
      </c>
      <c r="G126" s="58" t="str">
        <f t="shared" si="1"/>
        <v>KK/JANM/H/14/239</v>
      </c>
    </row>
    <row r="127" spans="1:7" ht="20.100000000000001" customHeight="1" x14ac:dyDescent="0.2">
      <c r="A127" s="36" t="str">
        <f>'3. Laporan SPPA'!A126</f>
        <v>KK/JANM/H/14/240</v>
      </c>
      <c r="B127" s="37">
        <f>VLOOKUP(A127,'3. Laporan SPPA'!A:D,4,0)</f>
        <v>2330</v>
      </c>
      <c r="C127" s="36" t="str">
        <f>VLOOKUP(A127,'3. Laporan SPPA'!A:F,5,0)</f>
        <v>Sedang Digunakan</v>
      </c>
      <c r="D127" s="36" t="str">
        <f>VLOOKUP(A127,'3. Laporan SPPA'!A:F,6,0)</f>
        <v>Dibeli</v>
      </c>
      <c r="E127" s="41" t="str">
        <f>VLOOKUP(A127,'2.Laporan Baki Aset'!C:D,2,0)</f>
        <v>100001263919-0</v>
      </c>
      <c r="F127" s="33" t="str">
        <f>VLOOKUP(A127,Table1[[#All],[ID Lama Aset]],1,0)</f>
        <v>KK/JANM/H/14/240</v>
      </c>
      <c r="G127" s="58" t="str">
        <f t="shared" si="1"/>
        <v>KK/JANM/H/14/240</v>
      </c>
    </row>
    <row r="128" spans="1:7" ht="20.100000000000001" customHeight="1" x14ac:dyDescent="0.2">
      <c r="A128" s="36" t="str">
        <f>'3. Laporan SPPA'!A127</f>
        <v>KK/JANM/H/14/241</v>
      </c>
      <c r="B128" s="37">
        <f>VLOOKUP(A128,'3. Laporan SPPA'!A:D,4,0)</f>
        <v>2330</v>
      </c>
      <c r="C128" s="36" t="str">
        <f>VLOOKUP(A128,'3. Laporan SPPA'!A:F,5,0)</f>
        <v>Sedang Digunakan</v>
      </c>
      <c r="D128" s="36" t="str">
        <f>VLOOKUP(A128,'3. Laporan SPPA'!A:F,6,0)</f>
        <v>Dibeli</v>
      </c>
      <c r="E128" s="41" t="str">
        <f>VLOOKUP(A128,'2.Laporan Baki Aset'!C:D,2,0)</f>
        <v>100001263920-0</v>
      </c>
      <c r="F128" s="33" t="str">
        <f>VLOOKUP(A128,Table1[[#All],[ID Lama Aset]],1,0)</f>
        <v>KK/JANM/H/14/241</v>
      </c>
      <c r="G128" s="58" t="str">
        <f t="shared" si="1"/>
        <v>KK/JANM/H/14/241</v>
      </c>
    </row>
    <row r="129" spans="1:7" ht="20.100000000000001" customHeight="1" x14ac:dyDescent="0.2">
      <c r="A129" s="36" t="str">
        <f>'3. Laporan SPPA'!A128</f>
        <v>KK/JANM/H/14/242</v>
      </c>
      <c r="B129" s="37">
        <f>VLOOKUP(A129,'3. Laporan SPPA'!A:D,4,0)</f>
        <v>2330</v>
      </c>
      <c r="C129" s="36" t="str">
        <f>VLOOKUP(A129,'3. Laporan SPPA'!A:F,5,0)</f>
        <v>Sedang Digunakan</v>
      </c>
      <c r="D129" s="36" t="str">
        <f>VLOOKUP(A129,'3. Laporan SPPA'!A:F,6,0)</f>
        <v>Dibeli</v>
      </c>
      <c r="E129" s="41" t="str">
        <f>VLOOKUP(A129,'2.Laporan Baki Aset'!C:D,2,0)</f>
        <v>100001263921-0</v>
      </c>
      <c r="F129" s="33" t="str">
        <f>VLOOKUP(A129,Table1[[#All],[ID Lama Aset]],1,0)</f>
        <v>KK/JANM/H/14/242</v>
      </c>
      <c r="G129" s="58" t="str">
        <f t="shared" si="1"/>
        <v>KK/JANM/H/14/242</v>
      </c>
    </row>
    <row r="130" spans="1:7" ht="20.100000000000001" customHeight="1" x14ac:dyDescent="0.2">
      <c r="A130" s="36" t="str">
        <f>'3. Laporan SPPA'!A129</f>
        <v>KK/JANM/H/14/243</v>
      </c>
      <c r="B130" s="37">
        <f>VLOOKUP(A130,'3. Laporan SPPA'!A:D,4,0)</f>
        <v>2330</v>
      </c>
      <c r="C130" s="36" t="str">
        <f>VLOOKUP(A130,'3. Laporan SPPA'!A:F,5,0)</f>
        <v>Sedang Digunakan</v>
      </c>
      <c r="D130" s="36" t="str">
        <f>VLOOKUP(A130,'3. Laporan SPPA'!A:F,6,0)</f>
        <v>Dibeli</v>
      </c>
      <c r="E130" s="41" t="str">
        <f>VLOOKUP(A130,'2.Laporan Baki Aset'!C:D,2,0)</f>
        <v>100001263922-0</v>
      </c>
      <c r="F130" s="33" t="str">
        <f>VLOOKUP(A130,Table1[[#All],[ID Lama Aset]],1,0)</f>
        <v>KK/JANM/H/14/243</v>
      </c>
      <c r="G130" s="58" t="str">
        <f t="shared" si="1"/>
        <v>KK/JANM/H/14/243</v>
      </c>
    </row>
    <row r="131" spans="1:7" ht="20.100000000000001" customHeight="1" x14ac:dyDescent="0.2">
      <c r="A131" s="36" t="str">
        <f>'3. Laporan SPPA'!A130</f>
        <v>KK/JANM/H/14/244</v>
      </c>
      <c r="B131" s="37">
        <f>VLOOKUP(A131,'3. Laporan SPPA'!A:D,4,0)</f>
        <v>2330</v>
      </c>
      <c r="C131" s="36" t="str">
        <f>VLOOKUP(A131,'3. Laporan SPPA'!A:F,5,0)</f>
        <v>Sedang Digunakan</v>
      </c>
      <c r="D131" s="36" t="str">
        <f>VLOOKUP(A131,'3. Laporan SPPA'!A:F,6,0)</f>
        <v>Dibeli</v>
      </c>
      <c r="E131" s="41" t="str">
        <f>VLOOKUP(A131,'2.Laporan Baki Aset'!C:D,2,0)</f>
        <v>100001263923-0</v>
      </c>
      <c r="F131" s="33" t="str">
        <f>VLOOKUP(A131,Table1[[#All],[ID Lama Aset]],1,0)</f>
        <v>KK/JANM/H/14/244</v>
      </c>
      <c r="G131" s="58" t="str">
        <f t="shared" si="1"/>
        <v>KK/JANM/H/14/244</v>
      </c>
    </row>
    <row r="132" spans="1:7" ht="20.100000000000001" customHeight="1" x14ac:dyDescent="0.2">
      <c r="A132" s="36" t="str">
        <f>'3. Laporan SPPA'!A131</f>
        <v>KK/JANM/H/14/245</v>
      </c>
      <c r="B132" s="37">
        <f>VLOOKUP(A132,'3. Laporan SPPA'!A:D,4,0)</f>
        <v>2330</v>
      </c>
      <c r="C132" s="36" t="str">
        <f>VLOOKUP(A132,'3. Laporan SPPA'!A:F,5,0)</f>
        <v>Sedang Digunakan</v>
      </c>
      <c r="D132" s="36" t="str">
        <f>VLOOKUP(A132,'3. Laporan SPPA'!A:F,6,0)</f>
        <v>Dibeli</v>
      </c>
      <c r="E132" s="41" t="str">
        <f>VLOOKUP(A132,'2.Laporan Baki Aset'!C:D,2,0)</f>
        <v>100001263924-0</v>
      </c>
      <c r="F132" s="33" t="str">
        <f>VLOOKUP(A132,Table1[[#All],[ID Lama Aset]],1,0)</f>
        <v>KK/JANM/H/14/245</v>
      </c>
      <c r="G132" s="58" t="str">
        <f t="shared" ref="G132:G195" si="2">IFERROR(F132,B132)</f>
        <v>KK/JANM/H/14/245</v>
      </c>
    </row>
    <row r="133" spans="1:7" ht="20.100000000000001" customHeight="1" x14ac:dyDescent="0.2">
      <c r="A133" s="36" t="str">
        <f>'3. Laporan SPPA'!A132</f>
        <v>KK/JANM/H/14/246</v>
      </c>
      <c r="B133" s="37">
        <f>VLOOKUP(A133,'3. Laporan SPPA'!A:D,4,0)</f>
        <v>2330</v>
      </c>
      <c r="C133" s="36" t="str">
        <f>VLOOKUP(A133,'3. Laporan SPPA'!A:F,5,0)</f>
        <v>Sedang Digunakan</v>
      </c>
      <c r="D133" s="36" t="str">
        <f>VLOOKUP(A133,'3. Laporan SPPA'!A:F,6,0)</f>
        <v>Dibeli</v>
      </c>
      <c r="E133" s="41" t="str">
        <f>VLOOKUP(A133,'2.Laporan Baki Aset'!C:D,2,0)</f>
        <v>100001263925-0</v>
      </c>
      <c r="F133" s="33" t="str">
        <f>VLOOKUP(A133,Table1[[#All],[ID Lama Aset]],1,0)</f>
        <v>KK/JANM/H/14/246</v>
      </c>
      <c r="G133" s="58" t="str">
        <f t="shared" si="2"/>
        <v>KK/JANM/H/14/246</v>
      </c>
    </row>
    <row r="134" spans="1:7" ht="20.100000000000001" customHeight="1" x14ac:dyDescent="0.2">
      <c r="A134" s="36" t="str">
        <f>'3. Laporan SPPA'!A133</f>
        <v>KK/JANM/H/14/247</v>
      </c>
      <c r="B134" s="37">
        <f>VLOOKUP(A134,'3. Laporan SPPA'!A:D,4,0)</f>
        <v>2330</v>
      </c>
      <c r="C134" s="36" t="str">
        <f>VLOOKUP(A134,'3. Laporan SPPA'!A:F,5,0)</f>
        <v>Sedang Digunakan</v>
      </c>
      <c r="D134" s="36" t="str">
        <f>VLOOKUP(A134,'3. Laporan SPPA'!A:F,6,0)</f>
        <v>Dibeli</v>
      </c>
      <c r="E134" s="41" t="str">
        <f>VLOOKUP(A134,'2.Laporan Baki Aset'!C:D,2,0)</f>
        <v>100001263926-0</v>
      </c>
      <c r="F134" s="33" t="str">
        <f>VLOOKUP(A134,Table1[[#All],[ID Lama Aset]],1,0)</f>
        <v>KK/JANM/H/14/247</v>
      </c>
      <c r="G134" s="58" t="str">
        <f t="shared" si="2"/>
        <v>KK/JANM/H/14/247</v>
      </c>
    </row>
    <row r="135" spans="1:7" ht="20.100000000000001" customHeight="1" x14ac:dyDescent="0.2">
      <c r="A135" s="36" t="str">
        <f>'3. Laporan SPPA'!A134</f>
        <v>KK/JANM/H/14/248</v>
      </c>
      <c r="B135" s="37">
        <f>VLOOKUP(A135,'3. Laporan SPPA'!A:D,4,0)</f>
        <v>5350</v>
      </c>
      <c r="C135" s="36" t="str">
        <f>VLOOKUP(A135,'3. Laporan SPPA'!A:F,5,0)</f>
        <v>Sedang Digunakan</v>
      </c>
      <c r="D135" s="36" t="str">
        <f>VLOOKUP(A135,'3. Laporan SPPA'!A:F,6,0)</f>
        <v>Dibeli</v>
      </c>
      <c r="E135" s="41" t="str">
        <f>VLOOKUP(A135,'2.Laporan Baki Aset'!C:D,2,0)</f>
        <v>100001263927-0</v>
      </c>
      <c r="F135" s="33" t="str">
        <f>VLOOKUP(A135,Table1[[#All],[ID Lama Aset]],1,0)</f>
        <v>KK/JANM/H/14/248</v>
      </c>
      <c r="G135" s="58" t="str">
        <f t="shared" si="2"/>
        <v>KK/JANM/H/14/248</v>
      </c>
    </row>
    <row r="136" spans="1:7" ht="20.100000000000001" customHeight="1" x14ac:dyDescent="0.2">
      <c r="A136" s="36" t="str">
        <f>'3. Laporan SPPA'!A135</f>
        <v>KK/JANM/H/14/521</v>
      </c>
      <c r="B136" s="37">
        <f>VLOOKUP(A136,'3. Laporan SPPA'!A:D,4,0)</f>
        <v>3553</v>
      </c>
      <c r="C136" s="36" t="str">
        <f>VLOOKUP(A136,'3. Laporan SPPA'!A:F,5,0)</f>
        <v>Sedang Digunakan</v>
      </c>
      <c r="D136" s="36" t="str">
        <f>VLOOKUP(A136,'3. Laporan SPPA'!A:F,6,0)</f>
        <v>Dibeli</v>
      </c>
      <c r="E136" s="41" t="str">
        <f>VLOOKUP(A136,'2.Laporan Baki Aset'!C:D,2,0)</f>
        <v>100001263928-0</v>
      </c>
      <c r="F136" s="33" t="str">
        <f>VLOOKUP(A136,Table1[[#All],[ID Lama Aset]],1,0)</f>
        <v>KK/JANM/H/14/521</v>
      </c>
      <c r="G136" s="58" t="str">
        <f t="shared" si="2"/>
        <v>KK/JANM/H/14/521</v>
      </c>
    </row>
    <row r="137" spans="1:7" ht="20.100000000000001" customHeight="1" x14ac:dyDescent="0.2">
      <c r="A137" s="36" t="str">
        <f>'3. Laporan SPPA'!A136</f>
        <v>KK/JANM/H/14/602</v>
      </c>
      <c r="B137" s="37">
        <f>VLOOKUP(A137,'3. Laporan SPPA'!A:D,4,0)</f>
        <v>3553</v>
      </c>
      <c r="C137" s="36" t="str">
        <f>VLOOKUP(A137,'3. Laporan SPPA'!A:F,5,0)</f>
        <v>Sedang Digunakan</v>
      </c>
      <c r="D137" s="36" t="str">
        <f>VLOOKUP(A137,'3. Laporan SPPA'!A:F,6,0)</f>
        <v>Dibeli</v>
      </c>
      <c r="E137" s="41" t="str">
        <f>VLOOKUP(A137,'2.Laporan Baki Aset'!C:D,2,0)</f>
        <v>100001263930-0</v>
      </c>
      <c r="F137" s="33" t="str">
        <f>VLOOKUP(A137,Table1[[#All],[ID Lama Aset]],1,0)</f>
        <v>KK/JANM/H/14/602</v>
      </c>
      <c r="G137" s="58" t="str">
        <f t="shared" si="2"/>
        <v>KK/JANM/H/14/602</v>
      </c>
    </row>
    <row r="138" spans="1:7" ht="20.100000000000001" customHeight="1" x14ac:dyDescent="0.2">
      <c r="A138" s="36" t="str">
        <f>'3. Laporan SPPA'!A137</f>
        <v>KK/JANM/H/15/23</v>
      </c>
      <c r="B138" s="37">
        <f>VLOOKUP(A138,'3. Laporan SPPA'!A:D,4,0)</f>
        <v>4980</v>
      </c>
      <c r="C138" s="36" t="str">
        <f>VLOOKUP(A138,'3. Laporan SPPA'!A:F,5,0)</f>
        <v>Sedang Digunakan</v>
      </c>
      <c r="D138" s="36" t="str">
        <f>VLOOKUP(A138,'3. Laporan SPPA'!A:F,6,0)</f>
        <v>Dibeli</v>
      </c>
      <c r="E138" s="41" t="str">
        <f>VLOOKUP(A138,'2.Laporan Baki Aset'!C:D,2,0)</f>
        <v>100001263844-0</v>
      </c>
      <c r="F138" s="33" t="str">
        <f>VLOOKUP(A138,Table1[[#All],[ID Lama Aset]],1,0)</f>
        <v>KK/JANM/H/15/23</v>
      </c>
      <c r="G138" s="58" t="str">
        <f t="shared" si="2"/>
        <v>KK/JANM/H/15/23</v>
      </c>
    </row>
    <row r="139" spans="1:7" ht="20.100000000000001" customHeight="1" x14ac:dyDescent="0.2">
      <c r="A139" s="36" t="str">
        <f>'3. Laporan SPPA'!A138</f>
        <v>KK/JANM/H/15/30</v>
      </c>
      <c r="B139" s="37">
        <f>VLOOKUP(A139,'3. Laporan SPPA'!A:D,4,0)</f>
        <v>19900</v>
      </c>
      <c r="C139" s="36" t="str">
        <f>VLOOKUP(A139,'3. Laporan SPPA'!A:F,5,0)</f>
        <v>Sedang Digunakan</v>
      </c>
      <c r="D139" s="36" t="str">
        <f>VLOOKUP(A139,'3. Laporan SPPA'!A:F,6,0)</f>
        <v>Dibeli</v>
      </c>
      <c r="E139" s="41" t="str">
        <f>VLOOKUP(A139,'2.Laporan Baki Aset'!C:D,2,0)</f>
        <v>100001263931-0</v>
      </c>
      <c r="F139" s="33" t="str">
        <f>VLOOKUP(A139,Table1[[#All],[ID Lama Aset]],1,0)</f>
        <v>KK/JANM/H/15/30</v>
      </c>
      <c r="G139" s="58" t="str">
        <f t="shared" si="2"/>
        <v>KK/JANM/H/15/30</v>
      </c>
    </row>
    <row r="140" spans="1:7" ht="20.100000000000001" customHeight="1" x14ac:dyDescent="0.2">
      <c r="A140" s="36" t="str">
        <f>'3. Laporan SPPA'!A139</f>
        <v>KK/JANM/H/15/97</v>
      </c>
      <c r="B140" s="37">
        <f>VLOOKUP(A140,'3. Laporan SPPA'!A:D,4,0)</f>
        <v>3691</v>
      </c>
      <c r="C140" s="36" t="str">
        <f>VLOOKUP(A140,'3. Laporan SPPA'!A:F,5,0)</f>
        <v>Sedang Digunakan</v>
      </c>
      <c r="D140" s="36" t="str">
        <f>VLOOKUP(A140,'3. Laporan SPPA'!A:F,6,0)</f>
        <v>Dibeli</v>
      </c>
      <c r="E140" s="41" t="str">
        <f>VLOOKUP(A140,'2.Laporan Baki Aset'!C:D,2,0)</f>
        <v>100001263932-0</v>
      </c>
      <c r="F140" s="33" t="str">
        <f>VLOOKUP(A140,Table1[[#All],[ID Lama Aset]],1,0)</f>
        <v>KK/JANM/H/15/97</v>
      </c>
      <c r="G140" s="58" t="str">
        <f t="shared" si="2"/>
        <v>KK/JANM/H/15/97</v>
      </c>
    </row>
    <row r="141" spans="1:7" ht="20.100000000000001" customHeight="1" x14ac:dyDescent="0.2">
      <c r="A141" s="36" t="str">
        <f>'3. Laporan SPPA'!A140</f>
        <v>KK/JANM/H/17/23</v>
      </c>
      <c r="B141" s="37">
        <f>VLOOKUP(A141,'3. Laporan SPPA'!A:D,4,0)</f>
        <v>5580</v>
      </c>
      <c r="C141" s="36" t="str">
        <f>VLOOKUP(A141,'3. Laporan SPPA'!A:F,5,0)</f>
        <v>Sedang Digunakan</v>
      </c>
      <c r="D141" s="36" t="str">
        <f>VLOOKUP(A141,'3. Laporan SPPA'!A:F,6,0)</f>
        <v>Dibeli</v>
      </c>
      <c r="E141" s="41" t="str">
        <f>VLOOKUP(A141,'2.Laporan Baki Aset'!C:D,2,0)</f>
        <v>100001263843-0</v>
      </c>
      <c r="F141" s="33" t="str">
        <f>VLOOKUP(A141,Table1[[#All],[ID Lama Aset]],1,0)</f>
        <v>KK/JANM/H/17/23</v>
      </c>
      <c r="G141" s="58" t="str">
        <f t="shared" si="2"/>
        <v>KK/JANM/H/17/23</v>
      </c>
    </row>
    <row r="142" spans="1:7" ht="20.100000000000001" customHeight="1" x14ac:dyDescent="0.2">
      <c r="A142" s="36" t="str">
        <f>'3. Laporan SPPA'!A141</f>
        <v>KK/JANM/H/17/40</v>
      </c>
      <c r="B142" s="37">
        <f>VLOOKUP(A142,'3. Laporan SPPA'!A:D,4,0)</f>
        <v>30645</v>
      </c>
      <c r="C142" s="36" t="str">
        <f>VLOOKUP(A142,'3. Laporan SPPA'!A:F,5,0)</f>
        <v>Sedang Digunakan</v>
      </c>
      <c r="D142" s="36" t="str">
        <f>VLOOKUP(A142,'3. Laporan SPPA'!A:F,6,0)</f>
        <v>Dibeli</v>
      </c>
      <c r="E142" s="41" t="str">
        <f>VLOOKUP(A142,'2.Laporan Baki Aset'!C:D,2,0)</f>
        <v>100001263933-0</v>
      </c>
      <c r="F142" s="33" t="str">
        <f>VLOOKUP(A142,Table1[[#All],[ID Lama Aset]],1,0)</f>
        <v>KK/JANM/H/17/40</v>
      </c>
      <c r="G142" s="58" t="str">
        <f t="shared" si="2"/>
        <v>KK/JANM/H/17/40</v>
      </c>
    </row>
    <row r="143" spans="1:7" ht="20.100000000000001" customHeight="1" x14ac:dyDescent="0.2">
      <c r="A143" s="36" t="str">
        <f>'3. Laporan SPPA'!A142</f>
        <v>KK/JANM/H/17/96</v>
      </c>
      <c r="B143" s="37">
        <f>VLOOKUP(A143,'3. Laporan SPPA'!A:D,4,0)</f>
        <v>4100</v>
      </c>
      <c r="C143" s="36" t="str">
        <f>VLOOKUP(A143,'3. Laporan SPPA'!A:F,5,0)</f>
        <v>Sedang Digunakan</v>
      </c>
      <c r="D143" s="36" t="str">
        <f>VLOOKUP(A143,'3. Laporan SPPA'!A:F,6,0)</f>
        <v>Dibeli</v>
      </c>
      <c r="E143" s="41" t="str">
        <f>VLOOKUP(A143,'2.Laporan Baki Aset'!C:D,2,0)</f>
        <v>100001263960-0</v>
      </c>
      <c r="F143" s="33" t="str">
        <f>VLOOKUP(A143,Table1[[#All],[ID Lama Aset]],1,0)</f>
        <v>KK/JANM/H/17/96</v>
      </c>
      <c r="G143" s="58" t="str">
        <f t="shared" si="2"/>
        <v>KK/JANM/H/17/96</v>
      </c>
    </row>
    <row r="144" spans="1:7" ht="20.100000000000001" customHeight="1" x14ac:dyDescent="0.2">
      <c r="A144" s="36" t="str">
        <f>'3. Laporan SPPA'!A143</f>
        <v>KK/JANM/H/18/2</v>
      </c>
      <c r="B144" s="37">
        <f>VLOOKUP(A144,'3. Laporan SPPA'!A:D,4,0)</f>
        <v>9099</v>
      </c>
      <c r="C144" s="36" t="str">
        <f>VLOOKUP(A144,'3. Laporan SPPA'!A:F,5,0)</f>
        <v>Sedang Digunakan</v>
      </c>
      <c r="D144" s="36" t="str">
        <f>VLOOKUP(A144,'3. Laporan SPPA'!A:F,6,0)</f>
        <v>Dibeli</v>
      </c>
      <c r="E144" s="41" t="str">
        <f>VLOOKUP(A144,'2.Laporan Baki Aset'!C:D,2,0)</f>
        <v>100000055078-0</v>
      </c>
      <c r="F144" s="33" t="str">
        <f>VLOOKUP(A144,Table1[[#All],[ID Lama Aset]],1,0)</f>
        <v>KK/JANM/H/18/2</v>
      </c>
      <c r="G144" s="58" t="str">
        <f t="shared" si="2"/>
        <v>KK/JANM/H/18/2</v>
      </c>
    </row>
    <row r="145" spans="1:7" ht="20.100000000000001" customHeight="1" x14ac:dyDescent="0.2">
      <c r="A145" s="36" t="str">
        <f>'3. Laporan SPPA'!A144</f>
        <v>KK/JANM/H/18/3</v>
      </c>
      <c r="B145" s="37">
        <f>VLOOKUP(A145,'3. Laporan SPPA'!A:D,4,0)</f>
        <v>9099</v>
      </c>
      <c r="C145" s="36" t="str">
        <f>VLOOKUP(A145,'3. Laporan SPPA'!A:F,5,0)</f>
        <v>Sedang Digunakan</v>
      </c>
      <c r="D145" s="36" t="str">
        <f>VLOOKUP(A145,'3. Laporan SPPA'!A:F,6,0)</f>
        <v>Dibeli</v>
      </c>
      <c r="E145" s="41" t="str">
        <f>VLOOKUP(A145,'2.Laporan Baki Aset'!C:D,2,0)</f>
        <v>100000055080-0</v>
      </c>
      <c r="F145" s="33" t="str">
        <f>VLOOKUP(A145,Table1[[#All],[ID Lama Aset]],1,0)</f>
        <v>KK/JANM/H/18/3</v>
      </c>
      <c r="G145" s="58" t="str">
        <f t="shared" si="2"/>
        <v>KK/JANM/H/18/3</v>
      </c>
    </row>
    <row r="146" spans="1:7" ht="20.100000000000001" customHeight="1" x14ac:dyDescent="0.2">
      <c r="A146" s="36" t="str">
        <f>'3. Laporan SPPA'!A145</f>
        <v>KK/JANM/H/20/37</v>
      </c>
      <c r="B146" s="37">
        <f>VLOOKUP(A146,'3. Laporan SPPA'!A:D,4,0)</f>
        <v>3200</v>
      </c>
      <c r="C146" s="36" t="str">
        <f>VLOOKUP(A146,'3. Laporan SPPA'!A:F,5,0)</f>
        <v>Sedang Digunakan</v>
      </c>
      <c r="D146" s="36" t="str">
        <f>VLOOKUP(A146,'3. Laporan SPPA'!A:F,6,0)</f>
        <v>Pindahan</v>
      </c>
      <c r="E146" s="41" t="e">
        <f>VLOOKUP(A146,'2.Laporan Baki Aset'!C:D,2,0)</f>
        <v>#N/A</v>
      </c>
      <c r="F146" s="33" t="e">
        <f>VLOOKUP(A146,Table1[[#All],[ID Lama Aset]],1,0)</f>
        <v>#N/A</v>
      </c>
      <c r="G146" s="58">
        <f t="shared" si="2"/>
        <v>3200</v>
      </c>
    </row>
    <row r="147" spans="1:7" ht="20.100000000000001" customHeight="1" x14ac:dyDescent="0.2">
      <c r="A147" s="36" t="str">
        <f>'3. Laporan SPPA'!A146</f>
        <v>KK/JANM/H/20/38</v>
      </c>
      <c r="B147" s="37">
        <f>VLOOKUP(A147,'3. Laporan SPPA'!A:D,4,0)</f>
        <v>3200</v>
      </c>
      <c r="C147" s="36" t="str">
        <f>VLOOKUP(A147,'3. Laporan SPPA'!A:F,5,0)</f>
        <v>Sedang Digunakan</v>
      </c>
      <c r="D147" s="36" t="str">
        <f>VLOOKUP(A147,'3. Laporan SPPA'!A:F,6,0)</f>
        <v>Pindahan</v>
      </c>
      <c r="E147" s="41" t="e">
        <f>VLOOKUP(A147,'2.Laporan Baki Aset'!C:D,2,0)</f>
        <v>#N/A</v>
      </c>
      <c r="F147" s="33" t="e">
        <f>VLOOKUP(A147,Table1[[#All],[ID Lama Aset]],1,0)</f>
        <v>#N/A</v>
      </c>
      <c r="G147" s="58">
        <f t="shared" si="2"/>
        <v>3200</v>
      </c>
    </row>
    <row r="148" spans="1:7" ht="20.100000000000001" customHeight="1" x14ac:dyDescent="0.2">
      <c r="A148" s="36" t="str">
        <f>'3. Laporan SPPA'!A147</f>
        <v>KK/JANM/H/19/117</v>
      </c>
      <c r="B148" s="37">
        <f>VLOOKUP(A148,'3. Laporan SPPA'!A:D,4,0)</f>
        <v>2330</v>
      </c>
      <c r="C148" s="36" t="str">
        <f>VLOOKUP(A148,'3. Laporan SPPA'!A:F,5,0)</f>
        <v>Sedang Digunakan</v>
      </c>
      <c r="D148" s="36" t="str">
        <f>VLOOKUP(A148,'3. Laporan SPPA'!A:F,6,0)</f>
        <v>Pindahan</v>
      </c>
      <c r="E148" s="41" t="e">
        <f>VLOOKUP(A148,'2.Laporan Baki Aset'!C:D,2,0)</f>
        <v>#N/A</v>
      </c>
      <c r="F148" s="33" t="e">
        <f>VLOOKUP(A148,Table1[[#All],[ID Lama Aset]],1,0)</f>
        <v>#N/A</v>
      </c>
      <c r="G148" s="58">
        <f t="shared" si="2"/>
        <v>2330</v>
      </c>
    </row>
    <row r="149" spans="1:7" ht="20.100000000000001" customHeight="1" x14ac:dyDescent="0.2">
      <c r="A149" s="36" t="str">
        <f>'3. Laporan SPPA'!A148</f>
        <v>KK/JANM/H/19/118</v>
      </c>
      <c r="B149" s="37">
        <f>VLOOKUP(A149,'3. Laporan SPPA'!A:D,4,0)</f>
        <v>3553</v>
      </c>
      <c r="C149" s="36" t="str">
        <f>VLOOKUP(A149,'3. Laporan SPPA'!A:F,5,0)</f>
        <v>Sedang Digunakan</v>
      </c>
      <c r="D149" s="36" t="str">
        <f>VLOOKUP(A149,'3. Laporan SPPA'!A:F,6,0)</f>
        <v>Pindahan</v>
      </c>
      <c r="E149" s="41" t="e">
        <f>VLOOKUP(A149,'2.Laporan Baki Aset'!C:D,2,0)</f>
        <v>#N/A</v>
      </c>
      <c r="F149" s="33" t="e">
        <f>VLOOKUP(A149,Table1[[#All],[ID Lama Aset]],1,0)</f>
        <v>#N/A</v>
      </c>
      <c r="G149" s="58">
        <f t="shared" si="2"/>
        <v>3553</v>
      </c>
    </row>
    <row r="150" spans="1:7" ht="20.100000000000001" customHeight="1" x14ac:dyDescent="0.2">
      <c r="A150" s="36" t="str">
        <f>'3. Laporan SPPA'!A149</f>
        <v>KK/JANM/H/19/167</v>
      </c>
      <c r="B150" s="37">
        <f>VLOOKUP(A150,'3. Laporan SPPA'!A:D,4,0)</f>
        <v>3390</v>
      </c>
      <c r="C150" s="36" t="str">
        <f>VLOOKUP(A150,'3. Laporan SPPA'!A:F,5,0)</f>
        <v>Sedang Digunakan</v>
      </c>
      <c r="D150" s="36" t="str">
        <f>VLOOKUP(A150,'3. Laporan SPPA'!A:F,6,0)</f>
        <v>Dibeli</v>
      </c>
      <c r="E150" s="41" t="str">
        <f>VLOOKUP(A150,'2.Laporan Baki Aset'!C:D,2,0)</f>
        <v>100001325330-0</v>
      </c>
      <c r="F150" s="33" t="str">
        <f>VLOOKUP(A150,Table1[[#All],[ID Lama Aset]],1,0)</f>
        <v>KK/JANM/H/19/167</v>
      </c>
      <c r="G150" s="58" t="str">
        <f t="shared" si="2"/>
        <v>KK/JANM/H/19/167</v>
      </c>
    </row>
    <row r="151" spans="1:7" ht="20.100000000000001" customHeight="1" x14ac:dyDescent="0.2">
      <c r="A151" s="36" t="str">
        <f>'3. Laporan SPPA'!A150</f>
        <v>KK/JANM/H/19/168</v>
      </c>
      <c r="B151" s="37">
        <f>VLOOKUP(A151,'3. Laporan SPPA'!A:D,4,0)</f>
        <v>3390</v>
      </c>
      <c r="C151" s="36" t="str">
        <f>VLOOKUP(A151,'3. Laporan SPPA'!A:F,5,0)</f>
        <v>Sedang Digunakan</v>
      </c>
      <c r="D151" s="36" t="str">
        <f>VLOOKUP(A151,'3. Laporan SPPA'!A:F,6,0)</f>
        <v>Dibeli</v>
      </c>
      <c r="E151" s="41" t="str">
        <f>VLOOKUP(A151,'2.Laporan Baki Aset'!C:D,2,0)</f>
        <v>100001325331-0</v>
      </c>
      <c r="F151" s="33" t="str">
        <f>VLOOKUP(A151,Table1[[#All],[ID Lama Aset]],1,0)</f>
        <v>KK/JANM/H/19/168</v>
      </c>
      <c r="G151" s="58" t="str">
        <f t="shared" si="2"/>
        <v>KK/JANM/H/19/168</v>
      </c>
    </row>
    <row r="152" spans="1:7" ht="20.100000000000001" customHeight="1" x14ac:dyDescent="0.2">
      <c r="A152" s="36" t="str">
        <f>'3. Laporan SPPA'!A151</f>
        <v>KK/JANM/H/19/173</v>
      </c>
      <c r="B152" s="37">
        <f>VLOOKUP(A152,'3. Laporan SPPA'!A:D,4,0)</f>
        <v>12200</v>
      </c>
      <c r="C152" s="36" t="str">
        <f>VLOOKUP(A152,'3. Laporan SPPA'!A:F,5,0)</f>
        <v>Sedang Digunakan</v>
      </c>
      <c r="D152" s="36" t="str">
        <f>VLOOKUP(A152,'3. Laporan SPPA'!A:F,6,0)</f>
        <v>Dibeli</v>
      </c>
      <c r="E152" s="41" t="str">
        <f>VLOOKUP(A152,'2.Laporan Baki Aset'!C:D,2,0)</f>
        <v>100001354439-0</v>
      </c>
      <c r="F152" s="33" t="str">
        <f>VLOOKUP(A152,Table1[[#All],[ID Lama Aset]],1,0)</f>
        <v>KK/JANM/H/19/173</v>
      </c>
      <c r="G152" s="58" t="str">
        <f t="shared" si="2"/>
        <v>KK/JANM/H/19/173</v>
      </c>
    </row>
    <row r="153" spans="1:7" ht="20.100000000000001" customHeight="1" x14ac:dyDescent="0.2">
      <c r="A153" s="36" t="str">
        <f>'3. Laporan SPPA'!A152</f>
        <v>KK/JANM/H/19/257</v>
      </c>
      <c r="B153" s="37">
        <f>VLOOKUP(A153,'3. Laporan SPPA'!A:D,4,0)</f>
        <v>2300</v>
      </c>
      <c r="C153" s="36" t="str">
        <f>VLOOKUP(A153,'3. Laporan SPPA'!A:F,5,0)</f>
        <v>Sedang Digunakan</v>
      </c>
      <c r="D153" s="36" t="str">
        <f>VLOOKUP(A153,'3. Laporan SPPA'!A:F,6,0)</f>
        <v>Dibeli</v>
      </c>
      <c r="E153" s="41" t="e">
        <f>VLOOKUP(A153,'2.Laporan Baki Aset'!C:D,2,0)</f>
        <v>#N/A</v>
      </c>
      <c r="F153" s="33" t="e">
        <f>VLOOKUP(A153,Table1[[#All],[ID Lama Aset]],1,0)</f>
        <v>#N/A</v>
      </c>
      <c r="G153" s="58">
        <f t="shared" si="2"/>
        <v>2300</v>
      </c>
    </row>
    <row r="154" spans="1:7" ht="20.100000000000001" customHeight="1" x14ac:dyDescent="0.2">
      <c r="A154" s="36" t="str">
        <f>'3. Laporan SPPA'!A153</f>
        <v>KK/JANM/H/19/258</v>
      </c>
      <c r="B154" s="37">
        <f>VLOOKUP(A154,'3. Laporan SPPA'!A:D,4,0)</f>
        <v>2300</v>
      </c>
      <c r="C154" s="36" t="str">
        <f>VLOOKUP(A154,'3. Laporan SPPA'!A:F,5,0)</f>
        <v>Sedang Digunakan</v>
      </c>
      <c r="D154" s="36" t="str">
        <f>VLOOKUP(A154,'3. Laporan SPPA'!A:F,6,0)</f>
        <v>Dibeli</v>
      </c>
      <c r="E154" s="41" t="e">
        <f>VLOOKUP(A154,'2.Laporan Baki Aset'!C:D,2,0)</f>
        <v>#N/A</v>
      </c>
      <c r="F154" s="33" t="e">
        <f>VLOOKUP(A154,Table1[[#All],[ID Lama Aset]],1,0)</f>
        <v>#N/A</v>
      </c>
      <c r="G154" s="58">
        <f t="shared" si="2"/>
        <v>2300</v>
      </c>
    </row>
    <row r="155" spans="1:7" ht="20.100000000000001" customHeight="1" x14ac:dyDescent="0.2">
      <c r="A155" s="36" t="str">
        <f>'3. Laporan SPPA'!A154</f>
        <v>KK/JANM/I/07/106</v>
      </c>
      <c r="B155" s="37">
        <f>VLOOKUP(A155,'3. Laporan SPPA'!A:D,4,0)</f>
        <v>2111</v>
      </c>
      <c r="C155" s="36" t="str">
        <f>VLOOKUP(A155,'3. Laporan SPPA'!A:F,5,0)</f>
        <v>Sedang Digunakan</v>
      </c>
      <c r="D155" s="36" t="str">
        <f>VLOOKUP(A155,'3. Laporan SPPA'!A:F,6,0)</f>
        <v>Dibeli</v>
      </c>
      <c r="E155" s="41" t="e">
        <f>VLOOKUP(A155,'2.Laporan Baki Aset'!C:D,2,0)</f>
        <v>#N/A</v>
      </c>
      <c r="F155" s="33" t="e">
        <f>VLOOKUP(A155,Table1[[#All],[ID Lama Aset]],1,0)</f>
        <v>#N/A</v>
      </c>
      <c r="G155" s="58">
        <f t="shared" si="2"/>
        <v>2111</v>
      </c>
    </row>
    <row r="156" spans="1:7" ht="20.100000000000001" customHeight="1" x14ac:dyDescent="0.2">
      <c r="A156" s="36" t="str">
        <f>'3. Laporan SPPA'!A155</f>
        <v>KK/JANM/I/07/108</v>
      </c>
      <c r="B156" s="37">
        <f>VLOOKUP(A156,'3. Laporan SPPA'!A:D,4,0)</f>
        <v>2000</v>
      </c>
      <c r="C156" s="36" t="str">
        <f>VLOOKUP(A156,'3. Laporan SPPA'!A:F,5,0)</f>
        <v>Sedang Digunakan</v>
      </c>
      <c r="D156" s="36" t="str">
        <f>VLOOKUP(A156,'3. Laporan SPPA'!A:F,6,0)</f>
        <v>Dibeli</v>
      </c>
      <c r="E156" s="41" t="e">
        <f>VLOOKUP(A156,'2.Laporan Baki Aset'!C:D,2,0)</f>
        <v>#N/A</v>
      </c>
      <c r="F156" s="33" t="e">
        <f>VLOOKUP(A156,Table1[[#All],[ID Lama Aset]],1,0)</f>
        <v>#N/A</v>
      </c>
      <c r="G156" s="58">
        <f t="shared" si="2"/>
        <v>2000</v>
      </c>
    </row>
    <row r="157" spans="1:7" ht="20.100000000000001" customHeight="1" x14ac:dyDescent="0.2">
      <c r="A157" s="36" t="str">
        <f>'3. Laporan SPPA'!A156</f>
        <v>KK/JANM/I/07/110</v>
      </c>
      <c r="B157" s="37">
        <f>VLOOKUP(A157,'3. Laporan SPPA'!A:D,4,0)</f>
        <v>2111</v>
      </c>
      <c r="C157" s="36" t="str">
        <f>VLOOKUP(A157,'3. Laporan SPPA'!A:F,5,0)</f>
        <v>Sedang Digunakan</v>
      </c>
      <c r="D157" s="36" t="str">
        <f>VLOOKUP(A157,'3. Laporan SPPA'!A:F,6,0)</f>
        <v>Dibeli</v>
      </c>
      <c r="E157" s="41" t="e">
        <f>VLOOKUP(A157,'2.Laporan Baki Aset'!C:D,2,0)</f>
        <v>#N/A</v>
      </c>
      <c r="F157" s="33" t="e">
        <f>VLOOKUP(A157,Table1[[#All],[ID Lama Aset]],1,0)</f>
        <v>#N/A</v>
      </c>
      <c r="G157" s="58">
        <f t="shared" si="2"/>
        <v>2111</v>
      </c>
    </row>
    <row r="158" spans="1:7" ht="20.100000000000001" customHeight="1" x14ac:dyDescent="0.2">
      <c r="A158" s="36" t="str">
        <f>'3. Laporan SPPA'!A157</f>
        <v>KK/JANM/I/07/136</v>
      </c>
      <c r="B158" s="37">
        <f>VLOOKUP(A158,'3. Laporan SPPA'!A:D,4,0)</f>
        <v>2111</v>
      </c>
      <c r="C158" s="36" t="str">
        <f>VLOOKUP(A158,'3. Laporan SPPA'!A:F,5,0)</f>
        <v>Sedang Digunakan</v>
      </c>
      <c r="D158" s="36" t="str">
        <f>VLOOKUP(A158,'3. Laporan SPPA'!A:F,6,0)</f>
        <v>Dibeli</v>
      </c>
      <c r="E158" s="41" t="e">
        <f>VLOOKUP(A158,'2.Laporan Baki Aset'!C:D,2,0)</f>
        <v>#N/A</v>
      </c>
      <c r="F158" s="33" t="e">
        <f>VLOOKUP(A158,Table1[[#All],[ID Lama Aset]],1,0)</f>
        <v>#N/A</v>
      </c>
      <c r="G158" s="58">
        <f t="shared" si="2"/>
        <v>2111</v>
      </c>
    </row>
    <row r="159" spans="1:7" ht="20.100000000000001" customHeight="1" x14ac:dyDescent="0.2">
      <c r="A159" s="36" t="str">
        <f>'3. Laporan SPPA'!A158</f>
        <v>KK/JANM/I/07/345</v>
      </c>
      <c r="B159" s="37">
        <f>VLOOKUP(A159,'3. Laporan SPPA'!A:D,4,0)</f>
        <v>2111</v>
      </c>
      <c r="C159" s="36" t="str">
        <f>VLOOKUP(A159,'3. Laporan SPPA'!A:F,5,0)</f>
        <v>Sedang Digunakan</v>
      </c>
      <c r="D159" s="36" t="str">
        <f>VLOOKUP(A159,'3. Laporan SPPA'!A:F,6,0)</f>
        <v>Dibeli</v>
      </c>
      <c r="E159" s="41" t="e">
        <f>VLOOKUP(A159,'2.Laporan Baki Aset'!C:D,2,0)</f>
        <v>#N/A</v>
      </c>
      <c r="F159" s="33" t="e">
        <f>VLOOKUP(A159,Table1[[#All],[ID Lama Aset]],1,0)</f>
        <v>#N/A</v>
      </c>
      <c r="G159" s="58">
        <f t="shared" si="2"/>
        <v>2111</v>
      </c>
    </row>
    <row r="160" spans="1:7" ht="20.100000000000001" customHeight="1" x14ac:dyDescent="0.2">
      <c r="A160" s="36" t="str">
        <f>'3. Laporan SPPA'!A159</f>
        <v>KK/JANM/I/07/353</v>
      </c>
      <c r="B160" s="37">
        <f>VLOOKUP(A160,'3. Laporan SPPA'!A:D,4,0)</f>
        <v>2000</v>
      </c>
      <c r="C160" s="36" t="str">
        <f>VLOOKUP(A160,'3. Laporan SPPA'!A:F,5,0)</f>
        <v>Sedang Digunakan</v>
      </c>
      <c r="D160" s="36" t="str">
        <f>VLOOKUP(A160,'3. Laporan SPPA'!A:F,6,0)</f>
        <v>Dibeli</v>
      </c>
      <c r="E160" s="41" t="e">
        <f>VLOOKUP(A160,'2.Laporan Baki Aset'!C:D,2,0)</f>
        <v>#N/A</v>
      </c>
      <c r="F160" s="33" t="e">
        <f>VLOOKUP(A160,Table1[[#All],[ID Lama Aset]],1,0)</f>
        <v>#N/A</v>
      </c>
      <c r="G160" s="58">
        <f t="shared" si="2"/>
        <v>2000</v>
      </c>
    </row>
    <row r="161" spans="1:7" ht="20.100000000000001" customHeight="1" x14ac:dyDescent="0.2">
      <c r="A161" s="36" t="str">
        <f>'3. Laporan SPPA'!A160</f>
        <v>KK/JANM/I/07/371</v>
      </c>
      <c r="B161" s="37">
        <f>VLOOKUP(A161,'3. Laporan SPPA'!A:D,4,0)</f>
        <v>2580</v>
      </c>
      <c r="C161" s="36" t="str">
        <f>VLOOKUP(A161,'3. Laporan SPPA'!A:F,5,0)</f>
        <v>Sedang Digunakan</v>
      </c>
      <c r="D161" s="36" t="str">
        <f>VLOOKUP(A161,'3. Laporan SPPA'!A:F,6,0)</f>
        <v>Dibeli</v>
      </c>
      <c r="E161" s="41" t="e">
        <f>VLOOKUP(A161,'2.Laporan Baki Aset'!C:D,2,0)</f>
        <v>#N/A</v>
      </c>
      <c r="F161" s="33" t="e">
        <f>VLOOKUP(A161,Table1[[#All],[ID Lama Aset]],1,0)</f>
        <v>#N/A</v>
      </c>
      <c r="G161" s="58">
        <f t="shared" si="2"/>
        <v>2580</v>
      </c>
    </row>
    <row r="162" spans="1:7" ht="20.100000000000001" customHeight="1" x14ac:dyDescent="0.2">
      <c r="A162" s="36" t="str">
        <f>'3. Laporan SPPA'!A161</f>
        <v>KK/JANM/I/07/394</v>
      </c>
      <c r="B162" s="37">
        <f>VLOOKUP(A162,'3. Laporan SPPA'!A:D,4,0)</f>
        <v>2143</v>
      </c>
      <c r="C162" s="36" t="str">
        <f>VLOOKUP(A162,'3. Laporan SPPA'!A:F,5,0)</f>
        <v>Sedang Digunakan</v>
      </c>
      <c r="D162" s="36" t="str">
        <f>VLOOKUP(A162,'3. Laporan SPPA'!A:F,6,0)</f>
        <v>Dibeli</v>
      </c>
      <c r="E162" s="41" t="e">
        <f>VLOOKUP(A162,'2.Laporan Baki Aset'!C:D,2,0)</f>
        <v>#N/A</v>
      </c>
      <c r="F162" s="33" t="e">
        <f>VLOOKUP(A162,Table1[[#All],[ID Lama Aset]],1,0)</f>
        <v>#N/A</v>
      </c>
      <c r="G162" s="58">
        <f t="shared" si="2"/>
        <v>2143</v>
      </c>
    </row>
    <row r="163" spans="1:7" ht="20.100000000000001" customHeight="1" x14ac:dyDescent="0.2">
      <c r="A163" s="36" t="str">
        <f>'3. Laporan SPPA'!A162</f>
        <v>KK/JANM/I/07/411</v>
      </c>
      <c r="B163" s="37">
        <f>VLOOKUP(A163,'3. Laporan SPPA'!A:D,4,0)</f>
        <v>2111</v>
      </c>
      <c r="C163" s="36" t="str">
        <f>VLOOKUP(A163,'3. Laporan SPPA'!A:F,5,0)</f>
        <v>Sedang Digunakan</v>
      </c>
      <c r="D163" s="36" t="str">
        <f>VLOOKUP(A163,'3. Laporan SPPA'!A:F,6,0)</f>
        <v>Dibeli</v>
      </c>
      <c r="E163" s="41" t="e">
        <f>VLOOKUP(A163,'2.Laporan Baki Aset'!C:D,2,0)</f>
        <v>#N/A</v>
      </c>
      <c r="F163" s="33" t="e">
        <f>VLOOKUP(A163,Table1[[#All],[ID Lama Aset]],1,0)</f>
        <v>#N/A</v>
      </c>
      <c r="G163" s="58">
        <f t="shared" si="2"/>
        <v>2111</v>
      </c>
    </row>
    <row r="164" spans="1:7" ht="20.100000000000001" customHeight="1" x14ac:dyDescent="0.2">
      <c r="A164" s="36" t="str">
        <f>'3. Laporan SPPA'!A163</f>
        <v>KK/JANM/I/07/488</v>
      </c>
      <c r="B164" s="37">
        <f>VLOOKUP(A164,'3. Laporan SPPA'!A:D,4,0)</f>
        <v>2143</v>
      </c>
      <c r="C164" s="36" t="str">
        <f>VLOOKUP(A164,'3. Laporan SPPA'!A:F,5,0)</f>
        <v>Sedang Digunakan</v>
      </c>
      <c r="D164" s="36" t="str">
        <f>VLOOKUP(A164,'3. Laporan SPPA'!A:F,6,0)</f>
        <v>Dibeli</v>
      </c>
      <c r="E164" s="41" t="e">
        <f>VLOOKUP(A164,'2.Laporan Baki Aset'!C:D,2,0)</f>
        <v>#N/A</v>
      </c>
      <c r="F164" s="33" t="e">
        <f>VLOOKUP(A164,Table1[[#All],[ID Lama Aset]],1,0)</f>
        <v>#N/A</v>
      </c>
      <c r="G164" s="58">
        <f t="shared" si="2"/>
        <v>2143</v>
      </c>
    </row>
    <row r="165" spans="1:7" ht="20.100000000000001" customHeight="1" x14ac:dyDescent="0.2">
      <c r="A165" s="36" t="str">
        <f>'3. Laporan SPPA'!A164</f>
        <v>KK/JANM/I/07/489</v>
      </c>
      <c r="B165" s="37">
        <f>VLOOKUP(A165,'3. Laporan SPPA'!A:D,4,0)</f>
        <v>2143</v>
      </c>
      <c r="C165" s="36" t="str">
        <f>VLOOKUP(A165,'3. Laporan SPPA'!A:F,5,0)</f>
        <v>Sedang Digunakan</v>
      </c>
      <c r="D165" s="36" t="str">
        <f>VLOOKUP(A165,'3. Laporan SPPA'!A:F,6,0)</f>
        <v>Dibeli</v>
      </c>
      <c r="E165" s="41" t="e">
        <f>VLOOKUP(A165,'2.Laporan Baki Aset'!C:D,2,0)</f>
        <v>#N/A</v>
      </c>
      <c r="F165" s="33" t="e">
        <f>VLOOKUP(A165,Table1[[#All],[ID Lama Aset]],1,0)</f>
        <v>#N/A</v>
      </c>
      <c r="G165" s="58">
        <f t="shared" si="2"/>
        <v>2143</v>
      </c>
    </row>
    <row r="166" spans="1:7" ht="20.100000000000001" customHeight="1" x14ac:dyDescent="0.2">
      <c r="A166" s="36" t="str">
        <f>'3. Laporan SPPA'!A165</f>
        <v>KK/JANM/I/07/491</v>
      </c>
      <c r="B166" s="37">
        <f>VLOOKUP(A166,'3. Laporan SPPA'!A:D,4,0)</f>
        <v>2000</v>
      </c>
      <c r="C166" s="36" t="str">
        <f>VLOOKUP(A166,'3. Laporan SPPA'!A:F,5,0)</f>
        <v>Sedang Digunakan</v>
      </c>
      <c r="D166" s="36" t="str">
        <f>VLOOKUP(A166,'3. Laporan SPPA'!A:F,6,0)</f>
        <v>Dibeli</v>
      </c>
      <c r="E166" s="41" t="e">
        <f>VLOOKUP(A166,'2.Laporan Baki Aset'!C:D,2,0)</f>
        <v>#N/A</v>
      </c>
      <c r="F166" s="33" t="e">
        <f>VLOOKUP(A166,Table1[[#All],[ID Lama Aset]],1,0)</f>
        <v>#N/A</v>
      </c>
      <c r="G166" s="58">
        <f t="shared" si="2"/>
        <v>2000</v>
      </c>
    </row>
    <row r="167" spans="1:7" ht="20.100000000000001" customHeight="1" x14ac:dyDescent="0.2">
      <c r="A167" s="36" t="str">
        <f>'3. Laporan SPPA'!A166</f>
        <v>KK/JANM/I/07/494</v>
      </c>
      <c r="B167" s="37">
        <f>VLOOKUP(A167,'3. Laporan SPPA'!A:D,4,0)</f>
        <v>2143</v>
      </c>
      <c r="C167" s="36" t="str">
        <f>VLOOKUP(A167,'3. Laporan SPPA'!A:F,5,0)</f>
        <v>Sedang Digunakan</v>
      </c>
      <c r="D167" s="36" t="str">
        <f>VLOOKUP(A167,'3. Laporan SPPA'!A:F,6,0)</f>
        <v>Dibeli</v>
      </c>
      <c r="E167" s="41" t="e">
        <f>VLOOKUP(A167,'2.Laporan Baki Aset'!C:D,2,0)</f>
        <v>#N/A</v>
      </c>
      <c r="F167" s="33" t="e">
        <f>VLOOKUP(A167,Table1[[#All],[ID Lama Aset]],1,0)</f>
        <v>#N/A</v>
      </c>
      <c r="G167" s="58">
        <f t="shared" si="2"/>
        <v>2143</v>
      </c>
    </row>
    <row r="168" spans="1:7" ht="20.100000000000001" customHeight="1" x14ac:dyDescent="0.2">
      <c r="A168" s="36" t="str">
        <f>'3. Laporan SPPA'!A167</f>
        <v>KK/JANM/I/07/496</v>
      </c>
      <c r="B168" s="37">
        <f>VLOOKUP(A168,'3. Laporan SPPA'!A:D,4,0)</f>
        <v>2000</v>
      </c>
      <c r="C168" s="36" t="str">
        <f>VLOOKUP(A168,'3. Laporan SPPA'!A:F,5,0)</f>
        <v>Sedang Digunakan</v>
      </c>
      <c r="D168" s="36" t="str">
        <f>VLOOKUP(A168,'3. Laporan SPPA'!A:F,6,0)</f>
        <v>Dibeli</v>
      </c>
      <c r="E168" s="41" t="e">
        <f>VLOOKUP(A168,'2.Laporan Baki Aset'!C:D,2,0)</f>
        <v>#N/A</v>
      </c>
      <c r="F168" s="33" t="e">
        <f>VLOOKUP(A168,Table1[[#All],[ID Lama Aset]],1,0)</f>
        <v>#N/A</v>
      </c>
      <c r="G168" s="58">
        <f t="shared" si="2"/>
        <v>2000</v>
      </c>
    </row>
    <row r="169" spans="1:7" ht="20.100000000000001" customHeight="1" x14ac:dyDescent="0.2">
      <c r="A169" s="36" t="str">
        <f>'3. Laporan SPPA'!A168</f>
        <v>KK/JANM/I/07/497</v>
      </c>
      <c r="B169" s="37">
        <f>VLOOKUP(A169,'3. Laporan SPPA'!A:D,4,0)</f>
        <v>2143</v>
      </c>
      <c r="C169" s="36" t="str">
        <f>VLOOKUP(A169,'3. Laporan SPPA'!A:F,5,0)</f>
        <v>Sedang Digunakan</v>
      </c>
      <c r="D169" s="36" t="str">
        <f>VLOOKUP(A169,'3. Laporan SPPA'!A:F,6,0)</f>
        <v>Dibeli</v>
      </c>
      <c r="E169" s="41" t="e">
        <f>VLOOKUP(A169,'2.Laporan Baki Aset'!C:D,2,0)</f>
        <v>#N/A</v>
      </c>
      <c r="F169" s="33" t="e">
        <f>VLOOKUP(A169,Table1[[#All],[ID Lama Aset]],1,0)</f>
        <v>#N/A</v>
      </c>
      <c r="G169" s="58">
        <f t="shared" si="2"/>
        <v>2143</v>
      </c>
    </row>
    <row r="170" spans="1:7" ht="20.100000000000001" customHeight="1" x14ac:dyDescent="0.2">
      <c r="A170" s="36" t="str">
        <f>'3. Laporan SPPA'!A169</f>
        <v>KK/JANM/I/07/499</v>
      </c>
      <c r="B170" s="37">
        <f>VLOOKUP(A170,'3. Laporan SPPA'!A:D,4,0)</f>
        <v>2000</v>
      </c>
      <c r="C170" s="36" t="str">
        <f>VLOOKUP(A170,'3. Laporan SPPA'!A:F,5,0)</f>
        <v>Sedang Digunakan</v>
      </c>
      <c r="D170" s="36" t="str">
        <f>VLOOKUP(A170,'3. Laporan SPPA'!A:F,6,0)</f>
        <v>Dibeli</v>
      </c>
      <c r="E170" s="41" t="e">
        <f>VLOOKUP(A170,'2.Laporan Baki Aset'!C:D,2,0)</f>
        <v>#N/A</v>
      </c>
      <c r="F170" s="33" t="e">
        <f>VLOOKUP(A170,Table1[[#All],[ID Lama Aset]],1,0)</f>
        <v>#N/A</v>
      </c>
      <c r="G170" s="58">
        <f t="shared" si="2"/>
        <v>2000</v>
      </c>
    </row>
    <row r="171" spans="1:7" ht="20.100000000000001" customHeight="1" x14ac:dyDescent="0.2">
      <c r="A171" s="36" t="str">
        <f>'3. Laporan SPPA'!A170</f>
        <v>KK/JANM/I/07/500</v>
      </c>
      <c r="B171" s="37">
        <f>VLOOKUP(A171,'3. Laporan SPPA'!A:D,4,0)</f>
        <v>2111</v>
      </c>
      <c r="C171" s="36" t="str">
        <f>VLOOKUP(A171,'3. Laporan SPPA'!A:F,5,0)</f>
        <v>Sedang Digunakan</v>
      </c>
      <c r="D171" s="36" t="str">
        <f>VLOOKUP(A171,'3. Laporan SPPA'!A:F,6,0)</f>
        <v>Dibeli</v>
      </c>
      <c r="E171" s="41" t="e">
        <f>VLOOKUP(A171,'2.Laporan Baki Aset'!C:D,2,0)</f>
        <v>#N/A</v>
      </c>
      <c r="F171" s="33" t="e">
        <f>VLOOKUP(A171,Table1[[#All],[ID Lama Aset]],1,0)</f>
        <v>#N/A</v>
      </c>
      <c r="G171" s="58">
        <f t="shared" si="2"/>
        <v>2111</v>
      </c>
    </row>
    <row r="172" spans="1:7" ht="20.100000000000001" customHeight="1" x14ac:dyDescent="0.2">
      <c r="A172" s="36" t="str">
        <f>'3. Laporan SPPA'!A171</f>
        <v>KK/JANM/I/07/610</v>
      </c>
      <c r="B172" s="37">
        <f>VLOOKUP(A172,'3. Laporan SPPA'!A:D,4,0)</f>
        <v>2000</v>
      </c>
      <c r="C172" s="36" t="str">
        <f>VLOOKUP(A172,'3. Laporan SPPA'!A:F,5,0)</f>
        <v>Sedang Digunakan</v>
      </c>
      <c r="D172" s="36" t="str">
        <f>VLOOKUP(A172,'3. Laporan SPPA'!A:F,6,0)</f>
        <v>Dibeli</v>
      </c>
      <c r="E172" s="41" t="e">
        <f>VLOOKUP(A172,'2.Laporan Baki Aset'!C:D,2,0)</f>
        <v>#N/A</v>
      </c>
      <c r="F172" s="33" t="e">
        <f>VLOOKUP(A172,Table1[[#All],[ID Lama Aset]],1,0)</f>
        <v>#N/A</v>
      </c>
      <c r="G172" s="58">
        <f t="shared" si="2"/>
        <v>2000</v>
      </c>
    </row>
    <row r="173" spans="1:7" ht="20.100000000000001" customHeight="1" x14ac:dyDescent="0.2">
      <c r="A173" s="36" t="str">
        <f>'3. Laporan SPPA'!A172</f>
        <v>KK/JANM/I/07/631</v>
      </c>
      <c r="B173" s="37">
        <f>VLOOKUP(A173,'3. Laporan SPPA'!A:D,4,0)</f>
        <v>2000</v>
      </c>
      <c r="C173" s="36" t="str">
        <f>VLOOKUP(A173,'3. Laporan SPPA'!A:F,5,0)</f>
        <v>Sedang Digunakan</v>
      </c>
      <c r="D173" s="36" t="str">
        <f>VLOOKUP(A173,'3. Laporan SPPA'!A:F,6,0)</f>
        <v>Dibeli</v>
      </c>
      <c r="E173" s="41" t="e">
        <f>VLOOKUP(A173,'2.Laporan Baki Aset'!C:D,2,0)</f>
        <v>#N/A</v>
      </c>
      <c r="F173" s="33" t="e">
        <f>VLOOKUP(A173,Table1[[#All],[ID Lama Aset]],1,0)</f>
        <v>#N/A</v>
      </c>
      <c r="G173" s="58">
        <f t="shared" si="2"/>
        <v>2000</v>
      </c>
    </row>
    <row r="174" spans="1:7" ht="20.100000000000001" customHeight="1" x14ac:dyDescent="0.2">
      <c r="A174" s="36" t="str">
        <f>'3. Laporan SPPA'!A173</f>
        <v>KK/JANM/I/07/644</v>
      </c>
      <c r="B174" s="37">
        <f>VLOOKUP(A174,'3. Laporan SPPA'!A:D,4,0)</f>
        <v>2000</v>
      </c>
      <c r="C174" s="36" t="str">
        <f>VLOOKUP(A174,'3. Laporan SPPA'!A:F,5,0)</f>
        <v>Sedang Digunakan</v>
      </c>
      <c r="D174" s="36" t="str">
        <f>VLOOKUP(A174,'3. Laporan SPPA'!A:F,6,0)</f>
        <v>Dibeli</v>
      </c>
      <c r="E174" s="41" t="e">
        <f>VLOOKUP(A174,'2.Laporan Baki Aset'!C:D,2,0)</f>
        <v>#N/A</v>
      </c>
      <c r="F174" s="33" t="e">
        <f>VLOOKUP(A174,Table1[[#All],[ID Lama Aset]],1,0)</f>
        <v>#N/A</v>
      </c>
      <c r="G174" s="58">
        <f t="shared" si="2"/>
        <v>2000</v>
      </c>
    </row>
    <row r="175" spans="1:7" ht="20.100000000000001" customHeight="1" x14ac:dyDescent="0.2">
      <c r="A175" s="36" t="str">
        <f>'3. Laporan SPPA'!A174</f>
        <v>KK/JANM/I/07/660</v>
      </c>
      <c r="B175" s="37">
        <f>VLOOKUP(A175,'3. Laporan SPPA'!A:D,4,0)</f>
        <v>2000</v>
      </c>
      <c r="C175" s="36" t="str">
        <f>VLOOKUP(A175,'3. Laporan SPPA'!A:F,5,0)</f>
        <v>Sedang Digunakan</v>
      </c>
      <c r="D175" s="36" t="str">
        <f>VLOOKUP(A175,'3. Laporan SPPA'!A:F,6,0)</f>
        <v>Dibeli</v>
      </c>
      <c r="E175" s="41" t="e">
        <f>VLOOKUP(A175,'2.Laporan Baki Aset'!C:D,2,0)</f>
        <v>#N/A</v>
      </c>
      <c r="F175" s="33" t="e">
        <f>VLOOKUP(A175,Table1[[#All],[ID Lama Aset]],1,0)</f>
        <v>#N/A</v>
      </c>
      <c r="G175" s="58">
        <f t="shared" si="2"/>
        <v>2000</v>
      </c>
    </row>
    <row r="176" spans="1:7" ht="20.100000000000001" customHeight="1" x14ac:dyDescent="0.2">
      <c r="A176" s="36" t="str">
        <f>'3. Laporan SPPA'!A175</f>
        <v>KK/JANM/I/07/661</v>
      </c>
      <c r="B176" s="37">
        <f>VLOOKUP(A176,'3. Laporan SPPA'!A:D,4,0)</f>
        <v>2143</v>
      </c>
      <c r="C176" s="36" t="str">
        <f>VLOOKUP(A176,'3. Laporan SPPA'!A:F,5,0)</f>
        <v>Sedang Digunakan</v>
      </c>
      <c r="D176" s="36" t="str">
        <f>VLOOKUP(A176,'3. Laporan SPPA'!A:F,6,0)</f>
        <v>Dibeli</v>
      </c>
      <c r="E176" s="41" t="e">
        <f>VLOOKUP(A176,'2.Laporan Baki Aset'!C:D,2,0)</f>
        <v>#N/A</v>
      </c>
      <c r="F176" s="33" t="e">
        <f>VLOOKUP(A176,Table1[[#All],[ID Lama Aset]],1,0)</f>
        <v>#N/A</v>
      </c>
      <c r="G176" s="58">
        <f t="shared" si="2"/>
        <v>2143</v>
      </c>
    </row>
    <row r="177" spans="1:7" ht="20.100000000000001" customHeight="1" x14ac:dyDescent="0.2">
      <c r="A177" s="36" t="str">
        <f>'3. Laporan SPPA'!A176</f>
        <v>KK/JANM/I/07/662</v>
      </c>
      <c r="B177" s="37">
        <f>VLOOKUP(A177,'3. Laporan SPPA'!A:D,4,0)</f>
        <v>2000</v>
      </c>
      <c r="C177" s="36" t="str">
        <f>VLOOKUP(A177,'3. Laporan SPPA'!A:F,5,0)</f>
        <v>Sedang Digunakan</v>
      </c>
      <c r="D177" s="36" t="str">
        <f>VLOOKUP(A177,'3. Laporan SPPA'!A:F,6,0)</f>
        <v>Dibeli</v>
      </c>
      <c r="E177" s="41" t="e">
        <f>VLOOKUP(A177,'2.Laporan Baki Aset'!C:D,2,0)</f>
        <v>#N/A</v>
      </c>
      <c r="F177" s="33" t="e">
        <f>VLOOKUP(A177,Table1[[#All],[ID Lama Aset]],1,0)</f>
        <v>#N/A</v>
      </c>
      <c r="G177" s="58">
        <f t="shared" si="2"/>
        <v>2000</v>
      </c>
    </row>
    <row r="178" spans="1:7" ht="20.100000000000001" customHeight="1" x14ac:dyDescent="0.2">
      <c r="A178" s="36" t="str">
        <f>'3. Laporan SPPA'!A177</f>
        <v>KK/JANM/I/07/697</v>
      </c>
      <c r="B178" s="37">
        <f>VLOOKUP(A178,'3. Laporan SPPA'!A:D,4,0)</f>
        <v>2000</v>
      </c>
      <c r="C178" s="36" t="str">
        <f>VLOOKUP(A178,'3. Laporan SPPA'!A:F,5,0)</f>
        <v>Sedang Digunakan</v>
      </c>
      <c r="D178" s="36" t="str">
        <f>VLOOKUP(A178,'3. Laporan SPPA'!A:F,6,0)</f>
        <v>Dibeli</v>
      </c>
      <c r="E178" s="41" t="e">
        <f>VLOOKUP(A178,'2.Laporan Baki Aset'!C:D,2,0)</f>
        <v>#N/A</v>
      </c>
      <c r="F178" s="33" t="e">
        <f>VLOOKUP(A178,Table1[[#All],[ID Lama Aset]],1,0)</f>
        <v>#N/A</v>
      </c>
      <c r="G178" s="58">
        <f t="shared" si="2"/>
        <v>2000</v>
      </c>
    </row>
    <row r="179" spans="1:7" ht="20.100000000000001" customHeight="1" x14ac:dyDescent="0.2">
      <c r="A179" s="36" t="str">
        <f>'3. Laporan SPPA'!A178</f>
        <v>KK/JANM/I/07/699</v>
      </c>
      <c r="B179" s="37">
        <f>VLOOKUP(A179,'3. Laporan SPPA'!A:D,4,0)</f>
        <v>2111</v>
      </c>
      <c r="C179" s="36" t="str">
        <f>VLOOKUP(A179,'3. Laporan SPPA'!A:F,5,0)</f>
        <v>Sedang Digunakan</v>
      </c>
      <c r="D179" s="36" t="str">
        <f>VLOOKUP(A179,'3. Laporan SPPA'!A:F,6,0)</f>
        <v>Dibeli</v>
      </c>
      <c r="E179" s="41" t="e">
        <f>VLOOKUP(A179,'2.Laporan Baki Aset'!C:D,2,0)</f>
        <v>#N/A</v>
      </c>
      <c r="F179" s="33" t="e">
        <f>VLOOKUP(A179,Table1[[#All],[ID Lama Aset]],1,0)</f>
        <v>#N/A</v>
      </c>
      <c r="G179" s="58">
        <f t="shared" si="2"/>
        <v>2111</v>
      </c>
    </row>
    <row r="180" spans="1:7" ht="20.100000000000001" customHeight="1" x14ac:dyDescent="0.2">
      <c r="A180" s="36" t="str">
        <f>'3. Laporan SPPA'!A179</f>
        <v>KK/JANM/I/07/700</v>
      </c>
      <c r="B180" s="37">
        <f>VLOOKUP(A180,'3. Laporan SPPA'!A:D,4,0)</f>
        <v>2111</v>
      </c>
      <c r="C180" s="36" t="str">
        <f>VLOOKUP(A180,'3. Laporan SPPA'!A:F,5,0)</f>
        <v>Sedang Digunakan</v>
      </c>
      <c r="D180" s="36" t="str">
        <f>VLOOKUP(A180,'3. Laporan SPPA'!A:F,6,0)</f>
        <v>Dibeli</v>
      </c>
      <c r="E180" s="41" t="e">
        <f>VLOOKUP(A180,'2.Laporan Baki Aset'!C:D,2,0)</f>
        <v>#N/A</v>
      </c>
      <c r="F180" s="33" t="e">
        <f>VLOOKUP(A180,Table1[[#All],[ID Lama Aset]],1,0)</f>
        <v>#N/A</v>
      </c>
      <c r="G180" s="58">
        <f t="shared" si="2"/>
        <v>2111</v>
      </c>
    </row>
    <row r="181" spans="1:7" ht="20.100000000000001" customHeight="1" x14ac:dyDescent="0.2">
      <c r="A181" s="36" t="str">
        <f>'3. Laporan SPPA'!A180</f>
        <v>KK/JANM/I/07/701</v>
      </c>
      <c r="B181" s="37">
        <f>VLOOKUP(A181,'3. Laporan SPPA'!A:D,4,0)</f>
        <v>2111</v>
      </c>
      <c r="C181" s="36" t="str">
        <f>VLOOKUP(A181,'3. Laporan SPPA'!A:F,5,0)</f>
        <v>Sedang Digunakan</v>
      </c>
      <c r="D181" s="36" t="str">
        <f>VLOOKUP(A181,'3. Laporan SPPA'!A:F,6,0)</f>
        <v>Dibeli</v>
      </c>
      <c r="E181" s="41" t="e">
        <f>VLOOKUP(A181,'2.Laporan Baki Aset'!C:D,2,0)</f>
        <v>#N/A</v>
      </c>
      <c r="F181" s="33" t="e">
        <f>VLOOKUP(A181,Table1[[#All],[ID Lama Aset]],1,0)</f>
        <v>#N/A</v>
      </c>
      <c r="G181" s="58">
        <f t="shared" si="2"/>
        <v>2111</v>
      </c>
    </row>
    <row r="182" spans="1:7" ht="20.100000000000001" customHeight="1" x14ac:dyDescent="0.2">
      <c r="A182" s="36" t="str">
        <f>'3. Laporan SPPA'!A181</f>
        <v>KK/JANM/I/07/708</v>
      </c>
      <c r="B182" s="37">
        <f>VLOOKUP(A182,'3. Laporan SPPA'!A:D,4,0)</f>
        <v>2111</v>
      </c>
      <c r="C182" s="36" t="str">
        <f>VLOOKUP(A182,'3. Laporan SPPA'!A:F,5,0)</f>
        <v>Sedang Digunakan</v>
      </c>
      <c r="D182" s="36" t="str">
        <f>VLOOKUP(A182,'3. Laporan SPPA'!A:F,6,0)</f>
        <v>Dibeli</v>
      </c>
      <c r="E182" s="41" t="e">
        <f>VLOOKUP(A182,'2.Laporan Baki Aset'!C:D,2,0)</f>
        <v>#N/A</v>
      </c>
      <c r="F182" s="33" t="e">
        <f>VLOOKUP(A182,Table1[[#All],[ID Lama Aset]],1,0)</f>
        <v>#N/A</v>
      </c>
      <c r="G182" s="58">
        <f t="shared" si="2"/>
        <v>2111</v>
      </c>
    </row>
    <row r="183" spans="1:7" ht="20.100000000000001" customHeight="1" x14ac:dyDescent="0.2">
      <c r="A183" s="36" t="str">
        <f>'3. Laporan SPPA'!A182</f>
        <v>KK/JANM/I/07/709</v>
      </c>
      <c r="B183" s="37">
        <f>VLOOKUP(A183,'3. Laporan SPPA'!A:D,4,0)</f>
        <v>2143</v>
      </c>
      <c r="C183" s="36" t="str">
        <f>VLOOKUP(A183,'3. Laporan SPPA'!A:F,5,0)</f>
        <v>Sedang Digunakan</v>
      </c>
      <c r="D183" s="36" t="str">
        <f>VLOOKUP(A183,'3. Laporan SPPA'!A:F,6,0)</f>
        <v>Dibeli</v>
      </c>
      <c r="E183" s="41" t="e">
        <f>VLOOKUP(A183,'2.Laporan Baki Aset'!C:D,2,0)</f>
        <v>#N/A</v>
      </c>
      <c r="F183" s="33" t="e">
        <f>VLOOKUP(A183,Table1[[#All],[ID Lama Aset]],1,0)</f>
        <v>#N/A</v>
      </c>
      <c r="G183" s="58">
        <f t="shared" si="2"/>
        <v>2143</v>
      </c>
    </row>
    <row r="184" spans="1:7" ht="20.100000000000001" customHeight="1" x14ac:dyDescent="0.2">
      <c r="A184" s="36" t="str">
        <f>'3. Laporan SPPA'!A183</f>
        <v>KK/JANM/I/07/712</v>
      </c>
      <c r="B184" s="37">
        <f>VLOOKUP(A184,'3. Laporan SPPA'!A:D,4,0)</f>
        <v>2143</v>
      </c>
      <c r="C184" s="36" t="str">
        <f>VLOOKUP(A184,'3. Laporan SPPA'!A:F,5,0)</f>
        <v>Sedang Digunakan</v>
      </c>
      <c r="D184" s="36" t="str">
        <f>VLOOKUP(A184,'3. Laporan SPPA'!A:F,6,0)</f>
        <v>Dibeli</v>
      </c>
      <c r="E184" s="41" t="e">
        <f>VLOOKUP(A184,'2.Laporan Baki Aset'!C:D,2,0)</f>
        <v>#N/A</v>
      </c>
      <c r="F184" s="33" t="e">
        <f>VLOOKUP(A184,Table1[[#All],[ID Lama Aset]],1,0)</f>
        <v>#N/A</v>
      </c>
      <c r="G184" s="58">
        <f t="shared" si="2"/>
        <v>2143</v>
      </c>
    </row>
    <row r="185" spans="1:7" ht="20.100000000000001" customHeight="1" x14ac:dyDescent="0.2">
      <c r="A185" s="36" t="str">
        <f>'3. Laporan SPPA'!A184</f>
        <v>KK/JANM/I/07/715</v>
      </c>
      <c r="B185" s="37">
        <f>VLOOKUP(A185,'3. Laporan SPPA'!A:D,4,0)</f>
        <v>2000</v>
      </c>
      <c r="C185" s="36" t="str">
        <f>VLOOKUP(A185,'3. Laporan SPPA'!A:F,5,0)</f>
        <v>Sedang Digunakan</v>
      </c>
      <c r="D185" s="36" t="str">
        <f>VLOOKUP(A185,'3. Laporan SPPA'!A:F,6,0)</f>
        <v>Dibeli</v>
      </c>
      <c r="E185" s="41" t="e">
        <f>VLOOKUP(A185,'2.Laporan Baki Aset'!C:D,2,0)</f>
        <v>#N/A</v>
      </c>
      <c r="F185" s="33" t="e">
        <f>VLOOKUP(A185,Table1[[#All],[ID Lama Aset]],1,0)</f>
        <v>#N/A</v>
      </c>
      <c r="G185" s="58">
        <f t="shared" si="2"/>
        <v>2000</v>
      </c>
    </row>
    <row r="186" spans="1:7" ht="20.100000000000001" customHeight="1" x14ac:dyDescent="0.2">
      <c r="A186" s="36" t="str">
        <f>'3. Laporan SPPA'!A185</f>
        <v>KK/JANM/I/07/755</v>
      </c>
      <c r="B186" s="37">
        <f>VLOOKUP(A186,'3. Laporan SPPA'!A:D,4,0)</f>
        <v>2111</v>
      </c>
      <c r="C186" s="36" t="str">
        <f>VLOOKUP(A186,'3. Laporan SPPA'!A:F,5,0)</f>
        <v>Sedang Digunakan</v>
      </c>
      <c r="D186" s="36" t="str">
        <f>VLOOKUP(A186,'3. Laporan SPPA'!A:F,6,0)</f>
        <v>Dibeli</v>
      </c>
      <c r="E186" s="41" t="e">
        <f>VLOOKUP(A186,'2.Laporan Baki Aset'!C:D,2,0)</f>
        <v>#N/A</v>
      </c>
      <c r="F186" s="33" t="e">
        <f>VLOOKUP(A186,Table1[[#All],[ID Lama Aset]],1,0)</f>
        <v>#N/A</v>
      </c>
      <c r="G186" s="58">
        <f t="shared" si="2"/>
        <v>2111</v>
      </c>
    </row>
    <row r="187" spans="1:7" ht="20.100000000000001" customHeight="1" x14ac:dyDescent="0.2">
      <c r="A187" s="36" t="str">
        <f>'3. Laporan SPPA'!A186</f>
        <v>KK/JANM/I/07/762</v>
      </c>
      <c r="B187" s="37">
        <f>VLOOKUP(A187,'3. Laporan SPPA'!A:D,4,0)</f>
        <v>2111</v>
      </c>
      <c r="C187" s="36" t="str">
        <f>VLOOKUP(A187,'3. Laporan SPPA'!A:F,5,0)</f>
        <v>Sedang Digunakan</v>
      </c>
      <c r="D187" s="36" t="str">
        <f>VLOOKUP(A187,'3. Laporan SPPA'!A:F,6,0)</f>
        <v>Dibeli</v>
      </c>
      <c r="E187" s="41" t="e">
        <f>VLOOKUP(A187,'2.Laporan Baki Aset'!C:D,2,0)</f>
        <v>#N/A</v>
      </c>
      <c r="F187" s="33" t="e">
        <f>VLOOKUP(A187,Table1[[#All],[ID Lama Aset]],1,0)</f>
        <v>#N/A</v>
      </c>
      <c r="G187" s="58">
        <f t="shared" si="2"/>
        <v>2111</v>
      </c>
    </row>
    <row r="188" spans="1:7" ht="20.100000000000001" customHeight="1" x14ac:dyDescent="0.2">
      <c r="A188" s="36" t="str">
        <f>'3. Laporan SPPA'!A187</f>
        <v>KK/JANM/I/07/773</v>
      </c>
      <c r="B188" s="37">
        <f>VLOOKUP(A188,'3. Laporan SPPA'!A:D,4,0)</f>
        <v>2000</v>
      </c>
      <c r="C188" s="36" t="str">
        <f>VLOOKUP(A188,'3. Laporan SPPA'!A:F,5,0)</f>
        <v>Sedang Digunakan</v>
      </c>
      <c r="D188" s="36" t="str">
        <f>VLOOKUP(A188,'3. Laporan SPPA'!A:F,6,0)</f>
        <v>Dibeli</v>
      </c>
      <c r="E188" s="41" t="e">
        <f>VLOOKUP(A188,'2.Laporan Baki Aset'!C:D,2,0)</f>
        <v>#N/A</v>
      </c>
      <c r="F188" s="33" t="e">
        <f>VLOOKUP(A188,Table1[[#All],[ID Lama Aset]],1,0)</f>
        <v>#N/A</v>
      </c>
      <c r="G188" s="58">
        <f t="shared" si="2"/>
        <v>2000</v>
      </c>
    </row>
    <row r="189" spans="1:7" ht="20.100000000000001" customHeight="1" x14ac:dyDescent="0.2">
      <c r="A189" s="36" t="str">
        <f>'3. Laporan SPPA'!A188</f>
        <v>KK/JANM/I/07/778</v>
      </c>
      <c r="B189" s="37">
        <f>VLOOKUP(A189,'3. Laporan SPPA'!A:D,4,0)</f>
        <v>2000</v>
      </c>
      <c r="C189" s="36" t="str">
        <f>VLOOKUP(A189,'3. Laporan SPPA'!A:F,5,0)</f>
        <v>Sedang Digunakan</v>
      </c>
      <c r="D189" s="36" t="str">
        <f>VLOOKUP(A189,'3. Laporan SPPA'!A:F,6,0)</f>
        <v>Dibeli</v>
      </c>
      <c r="E189" s="41" t="e">
        <f>VLOOKUP(A189,'2.Laporan Baki Aset'!C:D,2,0)</f>
        <v>#N/A</v>
      </c>
      <c r="F189" s="33" t="e">
        <f>VLOOKUP(A189,Table1[[#All],[ID Lama Aset]],1,0)</f>
        <v>#N/A</v>
      </c>
      <c r="G189" s="58">
        <f t="shared" si="2"/>
        <v>2000</v>
      </c>
    </row>
    <row r="190" spans="1:7" ht="20.100000000000001" customHeight="1" x14ac:dyDescent="0.2">
      <c r="A190" s="36" t="str">
        <f>'3. Laporan SPPA'!A189</f>
        <v>KK/JANM/I/07/801</v>
      </c>
      <c r="B190" s="37">
        <f>VLOOKUP(A190,'3. Laporan SPPA'!A:D,4,0)</f>
        <v>2000</v>
      </c>
      <c r="C190" s="36" t="str">
        <f>VLOOKUP(A190,'3. Laporan SPPA'!A:F,5,0)</f>
        <v>Sedang Digunakan</v>
      </c>
      <c r="D190" s="36" t="str">
        <f>VLOOKUP(A190,'3. Laporan SPPA'!A:F,6,0)</f>
        <v>Dibeli</v>
      </c>
      <c r="E190" s="41" t="e">
        <f>VLOOKUP(A190,'2.Laporan Baki Aset'!C:D,2,0)</f>
        <v>#N/A</v>
      </c>
      <c r="F190" s="33" t="e">
        <f>VLOOKUP(A190,Table1[[#All],[ID Lama Aset]],1,0)</f>
        <v>#N/A</v>
      </c>
      <c r="G190" s="58">
        <f t="shared" si="2"/>
        <v>2000</v>
      </c>
    </row>
    <row r="191" spans="1:7" ht="20.100000000000001" customHeight="1" x14ac:dyDescent="0.2">
      <c r="A191" s="36" t="str">
        <f>'3. Laporan SPPA'!A190</f>
        <v>KK/JANM/I/07/802</v>
      </c>
      <c r="B191" s="37">
        <f>VLOOKUP(A191,'3. Laporan SPPA'!A:D,4,0)</f>
        <v>2111</v>
      </c>
      <c r="C191" s="36" t="str">
        <f>VLOOKUP(A191,'3. Laporan SPPA'!A:F,5,0)</f>
        <v>Sedang Digunakan</v>
      </c>
      <c r="D191" s="36" t="str">
        <f>VLOOKUP(A191,'3. Laporan SPPA'!A:F,6,0)</f>
        <v>Dibeli</v>
      </c>
      <c r="E191" s="41" t="e">
        <f>VLOOKUP(A191,'2.Laporan Baki Aset'!C:D,2,0)</f>
        <v>#N/A</v>
      </c>
      <c r="F191" s="33" t="e">
        <f>VLOOKUP(A191,Table1[[#All],[ID Lama Aset]],1,0)</f>
        <v>#N/A</v>
      </c>
      <c r="G191" s="58">
        <f t="shared" si="2"/>
        <v>2111</v>
      </c>
    </row>
    <row r="192" spans="1:7" ht="20.100000000000001" customHeight="1" x14ac:dyDescent="0.2">
      <c r="A192" s="36" t="str">
        <f>'3. Laporan SPPA'!A191</f>
        <v>KK/JANM/I/07/810</v>
      </c>
      <c r="B192" s="37">
        <f>VLOOKUP(A192,'3. Laporan SPPA'!A:D,4,0)</f>
        <v>2000</v>
      </c>
      <c r="C192" s="36" t="str">
        <f>VLOOKUP(A192,'3. Laporan SPPA'!A:F,5,0)</f>
        <v>Sedang Digunakan</v>
      </c>
      <c r="D192" s="36" t="str">
        <f>VLOOKUP(A192,'3. Laporan SPPA'!A:F,6,0)</f>
        <v>Dibeli</v>
      </c>
      <c r="E192" s="41" t="e">
        <f>VLOOKUP(A192,'2.Laporan Baki Aset'!C:D,2,0)</f>
        <v>#N/A</v>
      </c>
      <c r="F192" s="33" t="e">
        <f>VLOOKUP(A192,Table1[[#All],[ID Lama Aset]],1,0)</f>
        <v>#N/A</v>
      </c>
      <c r="G192" s="58">
        <f t="shared" si="2"/>
        <v>2000</v>
      </c>
    </row>
    <row r="193" spans="1:7" ht="20.100000000000001" customHeight="1" x14ac:dyDescent="0.2">
      <c r="A193" s="36" t="str">
        <f>'3. Laporan SPPA'!A192</f>
        <v>KK/JANM/I/07/821</v>
      </c>
      <c r="B193" s="37">
        <f>VLOOKUP(A193,'3. Laporan SPPA'!A:D,4,0)</f>
        <v>3259</v>
      </c>
      <c r="C193" s="36" t="str">
        <f>VLOOKUP(A193,'3. Laporan SPPA'!A:F,5,0)</f>
        <v>Sedang Digunakan</v>
      </c>
      <c r="D193" s="36" t="str">
        <f>VLOOKUP(A193,'3. Laporan SPPA'!A:F,6,0)</f>
        <v>Dibeli</v>
      </c>
      <c r="E193" s="41" t="e">
        <f>VLOOKUP(A193,'2.Laporan Baki Aset'!C:D,2,0)</f>
        <v>#N/A</v>
      </c>
      <c r="F193" s="33" t="e">
        <f>VLOOKUP(A193,Table1[[#All],[ID Lama Aset]],1,0)</f>
        <v>#N/A</v>
      </c>
      <c r="G193" s="58">
        <f t="shared" si="2"/>
        <v>3259</v>
      </c>
    </row>
    <row r="194" spans="1:7" ht="20.100000000000001" customHeight="1" x14ac:dyDescent="0.2">
      <c r="A194" s="36" t="str">
        <f>'3. Laporan SPPA'!A193</f>
        <v>KK/JANM/I/07/822</v>
      </c>
      <c r="B194" s="37">
        <f>VLOOKUP(A194,'3. Laporan SPPA'!A:D,4,0)</f>
        <v>3259</v>
      </c>
      <c r="C194" s="36" t="str">
        <f>VLOOKUP(A194,'3. Laporan SPPA'!A:F,5,0)</f>
        <v>Sedang Digunakan</v>
      </c>
      <c r="D194" s="36" t="str">
        <f>VLOOKUP(A194,'3. Laporan SPPA'!A:F,6,0)</f>
        <v>Dibeli</v>
      </c>
      <c r="E194" s="41" t="e">
        <f>VLOOKUP(A194,'2.Laporan Baki Aset'!C:D,2,0)</f>
        <v>#N/A</v>
      </c>
      <c r="F194" s="33" t="e">
        <f>VLOOKUP(A194,Table1[[#All],[ID Lama Aset]],1,0)</f>
        <v>#N/A</v>
      </c>
      <c r="G194" s="58">
        <f t="shared" si="2"/>
        <v>3259</v>
      </c>
    </row>
    <row r="195" spans="1:7" ht="20.100000000000001" customHeight="1" x14ac:dyDescent="0.2">
      <c r="A195" s="36" t="str">
        <f>'3. Laporan SPPA'!A194</f>
        <v>KK/JANM/I/07/1613</v>
      </c>
      <c r="B195" s="37">
        <f>VLOOKUP(A195,'3. Laporan SPPA'!A:D,4,0)</f>
        <v>2000</v>
      </c>
      <c r="C195" s="36" t="str">
        <f>VLOOKUP(A195,'3. Laporan SPPA'!A:F,5,0)</f>
        <v>Sedang Digunakan</v>
      </c>
      <c r="D195" s="36" t="str">
        <f>VLOOKUP(A195,'3. Laporan SPPA'!A:F,6,0)</f>
        <v>Dibeli</v>
      </c>
      <c r="E195" s="41" t="e">
        <f>VLOOKUP(A195,'2.Laporan Baki Aset'!C:D,2,0)</f>
        <v>#N/A</v>
      </c>
      <c r="F195" s="33" t="e">
        <f>VLOOKUP(A195,Table1[[#All],[ID Lama Aset]],1,0)</f>
        <v>#N/A</v>
      </c>
      <c r="G195" s="58">
        <f t="shared" si="2"/>
        <v>2000</v>
      </c>
    </row>
    <row r="196" spans="1:7" ht="20.100000000000001" customHeight="1" x14ac:dyDescent="0.2">
      <c r="A196" s="36" t="str">
        <f>'3. Laporan SPPA'!A195</f>
        <v>KK/JANM/I/07/1639</v>
      </c>
      <c r="B196" s="37">
        <f>VLOOKUP(A196,'3. Laporan SPPA'!A:D,4,0)</f>
        <v>2000</v>
      </c>
      <c r="C196" s="36" t="str">
        <f>VLOOKUP(A196,'3. Laporan SPPA'!A:F,5,0)</f>
        <v>Sedang Digunakan</v>
      </c>
      <c r="D196" s="36" t="str">
        <f>VLOOKUP(A196,'3. Laporan SPPA'!A:F,6,0)</f>
        <v>Dibeli</v>
      </c>
      <c r="E196" s="41" t="e">
        <f>VLOOKUP(A196,'2.Laporan Baki Aset'!C:D,2,0)</f>
        <v>#N/A</v>
      </c>
      <c r="F196" s="33" t="e">
        <f>VLOOKUP(A196,Table1[[#All],[ID Lama Aset]],1,0)</f>
        <v>#N/A</v>
      </c>
      <c r="G196" s="58">
        <f t="shared" ref="G196:G212" si="3">IFERROR(F196,B196)</f>
        <v>2000</v>
      </c>
    </row>
    <row r="197" spans="1:7" ht="20.100000000000001" customHeight="1" x14ac:dyDescent="0.2">
      <c r="A197" s="36" t="str">
        <f>'3. Laporan SPPA'!A196</f>
        <v>KK/JANM/I/07/1645</v>
      </c>
      <c r="B197" s="37">
        <f>VLOOKUP(A197,'3. Laporan SPPA'!A:D,4,0)</f>
        <v>2143</v>
      </c>
      <c r="C197" s="36" t="str">
        <f>VLOOKUP(A197,'3. Laporan SPPA'!A:F,5,0)</f>
        <v>Sedang Digunakan</v>
      </c>
      <c r="D197" s="36" t="str">
        <f>VLOOKUP(A197,'3. Laporan SPPA'!A:F,6,0)</f>
        <v>Dibeli</v>
      </c>
      <c r="E197" s="41" t="e">
        <f>VLOOKUP(A197,'2.Laporan Baki Aset'!C:D,2,0)</f>
        <v>#N/A</v>
      </c>
      <c r="F197" s="33" t="e">
        <f>VLOOKUP(A197,Table1[[#All],[ID Lama Aset]],1,0)</f>
        <v>#N/A</v>
      </c>
      <c r="G197" s="58">
        <f t="shared" si="3"/>
        <v>2143</v>
      </c>
    </row>
    <row r="198" spans="1:7" ht="20.100000000000001" customHeight="1" x14ac:dyDescent="0.2">
      <c r="A198" s="36" t="str">
        <f>'3. Laporan SPPA'!A197</f>
        <v>KK/JANM/I/07/1665</v>
      </c>
      <c r="B198" s="37">
        <f>VLOOKUP(A198,'3. Laporan SPPA'!A:D,4,0)</f>
        <v>2000</v>
      </c>
      <c r="C198" s="36" t="str">
        <f>VLOOKUP(A198,'3. Laporan SPPA'!A:F,5,0)</f>
        <v>Sedang Digunakan</v>
      </c>
      <c r="D198" s="36" t="str">
        <f>VLOOKUP(A198,'3. Laporan SPPA'!A:F,6,0)</f>
        <v>Dibeli</v>
      </c>
      <c r="E198" s="41" t="e">
        <f>VLOOKUP(A198,'2.Laporan Baki Aset'!C:D,2,0)</f>
        <v>#N/A</v>
      </c>
      <c r="F198" s="33" t="e">
        <f>VLOOKUP(A198,Table1[[#All],[ID Lama Aset]],1,0)</f>
        <v>#N/A</v>
      </c>
      <c r="G198" s="58">
        <f t="shared" si="3"/>
        <v>2000</v>
      </c>
    </row>
    <row r="199" spans="1:7" ht="20.100000000000001" customHeight="1" x14ac:dyDescent="0.2">
      <c r="A199" s="36" t="str">
        <f>'3. Laporan SPPA'!A198</f>
        <v>KK/JANM/I/07/1671</v>
      </c>
      <c r="B199" s="37">
        <f>VLOOKUP(A199,'3. Laporan SPPA'!A:D,4,0)</f>
        <v>2111</v>
      </c>
      <c r="C199" s="36" t="str">
        <f>VLOOKUP(A199,'3. Laporan SPPA'!A:F,5,0)</f>
        <v>Sedang Digunakan</v>
      </c>
      <c r="D199" s="36" t="str">
        <f>VLOOKUP(A199,'3. Laporan SPPA'!A:F,6,0)</f>
        <v>Dibeli</v>
      </c>
      <c r="E199" s="41" t="e">
        <f>VLOOKUP(A199,'2.Laporan Baki Aset'!C:D,2,0)</f>
        <v>#N/A</v>
      </c>
      <c r="F199" s="33" t="e">
        <f>VLOOKUP(A199,Table1[[#All],[ID Lama Aset]],1,0)</f>
        <v>#N/A</v>
      </c>
      <c r="G199" s="58">
        <f t="shared" si="3"/>
        <v>2111</v>
      </c>
    </row>
    <row r="200" spans="1:7" ht="20.100000000000001" customHeight="1" x14ac:dyDescent="0.2">
      <c r="A200" s="36" t="str">
        <f>'3. Laporan SPPA'!A199</f>
        <v>KK/JANM/I/07/1674</v>
      </c>
      <c r="B200" s="37">
        <f>VLOOKUP(A200,'3. Laporan SPPA'!A:D,4,0)</f>
        <v>2000</v>
      </c>
      <c r="C200" s="36" t="str">
        <f>VLOOKUP(A200,'3. Laporan SPPA'!A:F,5,0)</f>
        <v>Sedang Digunakan</v>
      </c>
      <c r="D200" s="36" t="str">
        <f>VLOOKUP(A200,'3. Laporan SPPA'!A:F,6,0)</f>
        <v>Dibeli</v>
      </c>
      <c r="E200" s="41" t="e">
        <f>VLOOKUP(A200,'2.Laporan Baki Aset'!C:D,2,0)</f>
        <v>#N/A</v>
      </c>
      <c r="F200" s="33" t="e">
        <f>VLOOKUP(A200,Table1[[#All],[ID Lama Aset]],1,0)</f>
        <v>#N/A</v>
      </c>
      <c r="G200" s="58">
        <f t="shared" si="3"/>
        <v>2000</v>
      </c>
    </row>
    <row r="201" spans="1:7" ht="20.100000000000001" customHeight="1" x14ac:dyDescent="0.2">
      <c r="A201" s="36" t="str">
        <f>'3. Laporan SPPA'!A200</f>
        <v>KK/JANM/I/07/1736</v>
      </c>
      <c r="B201" s="37">
        <f>VLOOKUP(A201,'3. Laporan SPPA'!A:D,4,0)</f>
        <v>6800</v>
      </c>
      <c r="C201" s="36" t="str">
        <f>VLOOKUP(A201,'3. Laporan SPPA'!A:F,5,0)</f>
        <v>Sedang Digunakan</v>
      </c>
      <c r="D201" s="36" t="str">
        <f>VLOOKUP(A201,'3. Laporan SPPA'!A:F,6,0)</f>
        <v>Dibeli</v>
      </c>
      <c r="E201" s="41" t="e">
        <f>VLOOKUP(A201,'2.Laporan Baki Aset'!C:D,2,0)</f>
        <v>#N/A</v>
      </c>
      <c r="F201" s="33" t="e">
        <f>VLOOKUP(A201,Table1[[#All],[ID Lama Aset]],1,0)</f>
        <v>#N/A</v>
      </c>
      <c r="G201" s="58">
        <f t="shared" si="3"/>
        <v>6800</v>
      </c>
    </row>
    <row r="202" spans="1:7" ht="20.100000000000001" customHeight="1" x14ac:dyDescent="0.2">
      <c r="A202" s="36" t="str">
        <f>'3. Laporan SPPA'!A201</f>
        <v>KK/JANM/I/07/2761</v>
      </c>
      <c r="B202" s="37">
        <f>VLOOKUP(A202,'3. Laporan SPPA'!A:D,4,0)</f>
        <v>2142.67</v>
      </c>
      <c r="C202" s="36" t="str">
        <f>VLOOKUP(A202,'3. Laporan SPPA'!A:F,5,0)</f>
        <v>Sedang Digunakan</v>
      </c>
      <c r="D202" s="36" t="str">
        <f>VLOOKUP(A202,'3. Laporan SPPA'!A:F,6,0)</f>
        <v>Dibeli</v>
      </c>
      <c r="E202" s="41" t="e">
        <f>VLOOKUP(A202,'2.Laporan Baki Aset'!C:D,2,0)</f>
        <v>#N/A</v>
      </c>
      <c r="F202" s="33" t="e">
        <f>VLOOKUP(A202,Table1[[#All],[ID Lama Aset]],1,0)</f>
        <v>#N/A</v>
      </c>
      <c r="G202" s="58">
        <f t="shared" si="3"/>
        <v>2142.67</v>
      </c>
    </row>
    <row r="203" spans="1:7" ht="20.100000000000001" customHeight="1" x14ac:dyDescent="0.2">
      <c r="A203" s="36" t="str">
        <f>'3. Laporan SPPA'!A202</f>
        <v>KK/JANM/I/07/2768</v>
      </c>
      <c r="B203" s="37">
        <f>VLOOKUP(A203,'3. Laporan SPPA'!A:D,4,0)</f>
        <v>2000</v>
      </c>
      <c r="C203" s="36" t="str">
        <f>VLOOKUP(A203,'3. Laporan SPPA'!A:F,5,0)</f>
        <v>Sedang Digunakan</v>
      </c>
      <c r="D203" s="36" t="str">
        <f>VLOOKUP(A203,'3. Laporan SPPA'!A:F,6,0)</f>
        <v>Dibeli</v>
      </c>
      <c r="E203" s="41" t="e">
        <f>VLOOKUP(A203,'2.Laporan Baki Aset'!C:D,2,0)</f>
        <v>#N/A</v>
      </c>
      <c r="F203" s="33" t="e">
        <f>VLOOKUP(A203,Table1[[#All],[ID Lama Aset]],1,0)</f>
        <v>#N/A</v>
      </c>
      <c r="G203" s="58">
        <f t="shared" si="3"/>
        <v>2000</v>
      </c>
    </row>
    <row r="204" spans="1:7" ht="20.100000000000001" customHeight="1" x14ac:dyDescent="0.2">
      <c r="A204" s="36" t="str">
        <f>'3. Laporan SPPA'!A203</f>
        <v>KK/JANM/I/07/2778</v>
      </c>
      <c r="B204" s="37">
        <f>VLOOKUP(A204,'3. Laporan SPPA'!A:D,4,0)</f>
        <v>2110.56</v>
      </c>
      <c r="C204" s="36" t="str">
        <f>VLOOKUP(A204,'3. Laporan SPPA'!A:F,5,0)</f>
        <v>Sedang Digunakan</v>
      </c>
      <c r="D204" s="36" t="str">
        <f>VLOOKUP(A204,'3. Laporan SPPA'!A:F,6,0)</f>
        <v>Dibeli</v>
      </c>
      <c r="E204" s="41" t="e">
        <f>VLOOKUP(A204,'2.Laporan Baki Aset'!C:D,2,0)</f>
        <v>#N/A</v>
      </c>
      <c r="F204" s="33" t="e">
        <f>VLOOKUP(A204,Table1[[#All],[ID Lama Aset]],1,0)</f>
        <v>#N/A</v>
      </c>
      <c r="G204" s="58">
        <f t="shared" si="3"/>
        <v>2110.56</v>
      </c>
    </row>
    <row r="205" spans="1:7" ht="20.100000000000001" customHeight="1" x14ac:dyDescent="0.2">
      <c r="A205" s="36" t="str">
        <f>'3. Laporan SPPA'!A204</f>
        <v>KK/JANM/I/07/2783</v>
      </c>
      <c r="B205" s="37">
        <f>VLOOKUP(A205,'3. Laporan SPPA'!A:D,4,0)</f>
        <v>2110.56</v>
      </c>
      <c r="C205" s="36" t="str">
        <f>VLOOKUP(A205,'3. Laporan SPPA'!A:F,5,0)</f>
        <v>Sedang Digunakan</v>
      </c>
      <c r="D205" s="36" t="str">
        <f>VLOOKUP(A205,'3. Laporan SPPA'!A:F,6,0)</f>
        <v>Dibeli</v>
      </c>
      <c r="E205" s="41" t="e">
        <f>VLOOKUP(A205,'2.Laporan Baki Aset'!C:D,2,0)</f>
        <v>#N/A</v>
      </c>
      <c r="F205" s="33" t="e">
        <f>VLOOKUP(A205,Table1[[#All],[ID Lama Aset]],1,0)</f>
        <v>#N/A</v>
      </c>
      <c r="G205" s="58">
        <f t="shared" si="3"/>
        <v>2110.56</v>
      </c>
    </row>
    <row r="206" spans="1:7" ht="20.100000000000001" customHeight="1" x14ac:dyDescent="0.2">
      <c r="A206" s="36" t="str">
        <f>'3. Laporan SPPA'!A205</f>
        <v>KK/JANM/I/07/2818</v>
      </c>
      <c r="B206" s="37">
        <f>VLOOKUP(A206,'3. Laporan SPPA'!A:D,4,0)</f>
        <v>2500</v>
      </c>
      <c r="C206" s="36" t="str">
        <f>VLOOKUP(A206,'3. Laporan SPPA'!A:F,5,0)</f>
        <v>Sedang Digunakan</v>
      </c>
      <c r="D206" s="36" t="str">
        <f>VLOOKUP(A206,'3. Laporan SPPA'!A:F,6,0)</f>
        <v>Dibeli</v>
      </c>
      <c r="E206" s="41" t="e">
        <f>VLOOKUP(A206,'2.Laporan Baki Aset'!C:D,2,0)</f>
        <v>#N/A</v>
      </c>
      <c r="F206" s="33" t="e">
        <f>VLOOKUP(A206,Table1[[#All],[ID Lama Aset]],1,0)</f>
        <v>#N/A</v>
      </c>
      <c r="G206" s="58">
        <f t="shared" si="3"/>
        <v>2500</v>
      </c>
    </row>
    <row r="207" spans="1:7" ht="20.100000000000001" customHeight="1" x14ac:dyDescent="0.2">
      <c r="A207" s="36" t="str">
        <f>'3. Laporan SPPA'!A206</f>
        <v>KK/JANM/I/07/3125</v>
      </c>
      <c r="B207" s="37">
        <f>VLOOKUP(A207,'3. Laporan SPPA'!A:D,4,0)</f>
        <v>2000</v>
      </c>
      <c r="C207" s="36" t="str">
        <f>VLOOKUP(A207,'3. Laporan SPPA'!A:F,5,0)</f>
        <v>Sedang Digunakan</v>
      </c>
      <c r="D207" s="36" t="str">
        <f>VLOOKUP(A207,'3. Laporan SPPA'!A:F,6,0)</f>
        <v>Dibeli</v>
      </c>
      <c r="E207" s="41" t="e">
        <f>VLOOKUP(A207,'2.Laporan Baki Aset'!C:D,2,0)</f>
        <v>#N/A</v>
      </c>
      <c r="F207" s="33" t="e">
        <f>VLOOKUP(A207,Table1[[#All],[ID Lama Aset]],1,0)</f>
        <v>#N/A</v>
      </c>
      <c r="G207" s="58">
        <f t="shared" si="3"/>
        <v>2000</v>
      </c>
    </row>
    <row r="208" spans="1:7" ht="20.100000000000001" customHeight="1" x14ac:dyDescent="0.2">
      <c r="A208" s="36" t="str">
        <f>'3. Laporan SPPA'!A207</f>
        <v>KK/JANM/I/07/3957</v>
      </c>
      <c r="B208" s="37">
        <f>VLOOKUP(A208,'3. Laporan SPPA'!A:D,4,0)</f>
        <v>2000</v>
      </c>
      <c r="C208" s="36" t="str">
        <f>VLOOKUP(A208,'3. Laporan SPPA'!A:F,5,0)</f>
        <v>Sedang Digunakan</v>
      </c>
      <c r="D208" s="36" t="str">
        <f>VLOOKUP(A208,'3. Laporan SPPA'!A:F,6,0)</f>
        <v>Dibeli</v>
      </c>
      <c r="E208" s="41" t="e">
        <f>VLOOKUP(A208,'2.Laporan Baki Aset'!C:D,2,0)</f>
        <v>#N/A</v>
      </c>
      <c r="F208" s="33" t="e">
        <f>VLOOKUP(A208,Table1[[#All],[ID Lama Aset]],1,0)</f>
        <v>#N/A</v>
      </c>
      <c r="G208" s="58">
        <f t="shared" si="3"/>
        <v>2000</v>
      </c>
    </row>
    <row r="209" spans="1:7" ht="20.100000000000001" customHeight="1" x14ac:dyDescent="0.2">
      <c r="A209" s="36" t="str">
        <f>'3. Laporan SPPA'!A208</f>
        <v>KK/JANM/I/07/3961</v>
      </c>
      <c r="B209" s="37">
        <f>VLOOKUP(A209,'3. Laporan SPPA'!A:D,4,0)</f>
        <v>2143</v>
      </c>
      <c r="C209" s="36" t="str">
        <f>VLOOKUP(A209,'3. Laporan SPPA'!A:F,5,0)</f>
        <v>Sedang Digunakan</v>
      </c>
      <c r="D209" s="36" t="str">
        <f>VLOOKUP(A209,'3. Laporan SPPA'!A:F,6,0)</f>
        <v>Dibeli</v>
      </c>
      <c r="E209" s="41" t="e">
        <f>VLOOKUP(A209,'2.Laporan Baki Aset'!C:D,2,0)</f>
        <v>#N/A</v>
      </c>
      <c r="F209" s="33" t="e">
        <f>VLOOKUP(A209,Table1[[#All],[ID Lama Aset]],1,0)</f>
        <v>#N/A</v>
      </c>
      <c r="G209" s="58">
        <f t="shared" si="3"/>
        <v>2143</v>
      </c>
    </row>
    <row r="210" spans="1:7" ht="20.100000000000001" customHeight="1" x14ac:dyDescent="0.2">
      <c r="A210" s="36" t="str">
        <f>'3. Laporan SPPA'!A209</f>
        <v>KK/JANM/I/07/4040</v>
      </c>
      <c r="B210" s="37">
        <f>VLOOKUP(A210,'3. Laporan SPPA'!A:D,4,0)</f>
        <v>2000</v>
      </c>
      <c r="C210" s="36" t="str">
        <f>VLOOKUP(A210,'3. Laporan SPPA'!A:F,5,0)</f>
        <v>Sedang Digunakan</v>
      </c>
      <c r="D210" s="36" t="str">
        <f>VLOOKUP(A210,'3. Laporan SPPA'!A:F,6,0)</f>
        <v>Dibeli</v>
      </c>
      <c r="E210" s="41" t="e">
        <f>VLOOKUP(A210,'2.Laporan Baki Aset'!C:D,2,0)</f>
        <v>#N/A</v>
      </c>
      <c r="F210" s="33" t="e">
        <f>VLOOKUP(A210,Table1[[#All],[ID Lama Aset]],1,0)</f>
        <v>#N/A</v>
      </c>
      <c r="G210" s="58">
        <f t="shared" si="3"/>
        <v>2000</v>
      </c>
    </row>
    <row r="211" spans="1:7" ht="20.100000000000001" customHeight="1" x14ac:dyDescent="0.2">
      <c r="A211" s="36" t="str">
        <f>'3. Laporan SPPA'!A210</f>
        <v>KK/JANM/I/07/4553</v>
      </c>
      <c r="B211" s="37">
        <f>VLOOKUP(A211,'3. Laporan SPPA'!A:D,4,0)</f>
        <v>4500</v>
      </c>
      <c r="C211" s="36" t="str">
        <f>VLOOKUP(A211,'3. Laporan SPPA'!A:F,5,0)</f>
        <v>Sedang Digunakan</v>
      </c>
      <c r="D211" s="36" t="str">
        <f>VLOOKUP(A211,'3. Laporan SPPA'!A:F,6,0)</f>
        <v>Dibeli</v>
      </c>
      <c r="E211" s="41" t="e">
        <f>VLOOKUP(A211,'2.Laporan Baki Aset'!C:D,2,0)</f>
        <v>#N/A</v>
      </c>
      <c r="F211" s="33" t="e">
        <f>VLOOKUP(A211,Table1[[#All],[ID Lama Aset]],1,0)</f>
        <v>#N/A</v>
      </c>
      <c r="G211" s="58">
        <f t="shared" si="3"/>
        <v>4500</v>
      </c>
    </row>
    <row r="212" spans="1:7" ht="20.100000000000001" customHeight="1" x14ac:dyDescent="0.2">
      <c r="A212" s="36" t="str">
        <f>'3. Laporan SPPA'!A211</f>
        <v>KK/JANM/I/07/6841</v>
      </c>
      <c r="B212" s="37">
        <f>VLOOKUP(A212,'3. Laporan SPPA'!A:D,4,0)</f>
        <v>2143</v>
      </c>
      <c r="C212" s="36" t="str">
        <f>VLOOKUP(A212,'3. Laporan SPPA'!A:F,5,0)</f>
        <v>Sedang Digunakan</v>
      </c>
      <c r="D212" s="36" t="str">
        <f>VLOOKUP(A212,'3. Laporan SPPA'!A:F,6,0)</f>
        <v>Dibeli</v>
      </c>
      <c r="E212" s="41" t="e">
        <f>VLOOKUP(A212,'2.Laporan Baki Aset'!C:D,2,0)</f>
        <v>#N/A</v>
      </c>
      <c r="F212" s="33" t="e">
        <f>VLOOKUP(A212,Table1[[#All],[ID Lama Aset]],1,0)</f>
        <v>#N/A</v>
      </c>
      <c r="G212" s="58">
        <f t="shared" si="3"/>
        <v>2143</v>
      </c>
    </row>
    <row r="213" spans="1:7" ht="20.100000000000001" customHeight="1" thickBot="1" x14ac:dyDescent="0.25">
      <c r="G213" s="54"/>
    </row>
    <row r="214" spans="1:7" ht="20.100000000000001" customHeight="1" x14ac:dyDescent="0.2">
      <c r="A214" s="44">
        <f>COUNTA(A3:A212)</f>
        <v>210</v>
      </c>
      <c r="B214" s="45">
        <f>SUM(B3:B212)</f>
        <v>677665.79000000015</v>
      </c>
      <c r="C214" s="46"/>
      <c r="D214" s="46"/>
      <c r="E214" s="46"/>
      <c r="F214" s="46">
        <f>COUNTIF(F3:F212, "#N/A")</f>
        <v>104</v>
      </c>
      <c r="G214" s="55">
        <f>SUMIF(G3:G212,"&lt;&gt;#N/A")</f>
        <v>262481.79000000004</v>
      </c>
    </row>
    <row r="215" spans="1:7" ht="30" customHeight="1" thickBot="1" x14ac:dyDescent="0.25">
      <c r="A215" s="47" t="s">
        <v>603</v>
      </c>
      <c r="B215" s="48" t="s">
        <v>604</v>
      </c>
      <c r="C215" s="49"/>
      <c r="D215" s="49"/>
      <c r="E215" s="49"/>
      <c r="F215" s="50" t="s">
        <v>609</v>
      </c>
      <c r="G215" s="51" t="s">
        <v>610</v>
      </c>
    </row>
  </sheetData>
  <mergeCells count="1">
    <mergeCell ref="A1:F1"/>
  </mergeCells>
  <conditionalFormatting sqref="C213:E213 A214:E214">
    <cfRule type="containsText" dxfId="7" priority="5" operator="containsText" text="#N/A">
      <formula>NOT(ISERROR(SEARCH("#N/A",A213)))</formula>
    </cfRule>
    <cfRule type="containsText" dxfId="6" priority="6" operator="containsText" text="#n/a">
      <formula>NOT(ISERROR(SEARCH("#n/a",A213)))</formula>
    </cfRule>
  </conditionalFormatting>
  <pageMargins left="0.7" right="0.7" top="0.75" bottom="0.75" header="0.3" footer="0.3"/>
  <pageSetup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43"/>
  <sheetViews>
    <sheetView view="pageBreakPreview" zoomScale="60" zoomScaleNormal="100" workbookViewId="0">
      <pane ySplit="2" topLeftCell="A118" activePane="bottomLeft" state="frozen"/>
      <selection activeCell="B1" sqref="B1"/>
      <selection pane="bottomLeft" activeCell="A12" sqref="A12"/>
    </sheetView>
  </sheetViews>
  <sheetFormatPr defaultRowHeight="20.100000000000001" customHeight="1" x14ac:dyDescent="0.2"/>
  <cols>
    <col min="1" max="1" width="23.140625" style="7" customWidth="1"/>
    <col min="2" max="2" width="21.140625" style="8" customWidth="1"/>
    <col min="3" max="3" width="25.5703125" style="33" customWidth="1"/>
    <col min="4" max="4" width="38.42578125" style="33" customWidth="1"/>
    <col min="5" max="5" width="14.140625" style="33" customWidth="1"/>
    <col min="6" max="6" width="21.28515625" style="36" customWidth="1"/>
    <col min="7" max="7" width="21.28515625" style="37" customWidth="1"/>
  </cols>
  <sheetData>
    <row r="1" spans="1:7" s="22" customFormat="1" ht="20.100000000000001" customHeight="1" x14ac:dyDescent="0.2">
      <c r="A1" s="108" t="s">
        <v>599</v>
      </c>
      <c r="B1" s="108"/>
      <c r="C1" s="108"/>
      <c r="D1" s="108"/>
      <c r="G1" s="39"/>
    </row>
    <row r="2" spans="1:7" s="30" customFormat="1" ht="51" x14ac:dyDescent="0.2">
      <c r="A2" s="31" t="s">
        <v>602</v>
      </c>
      <c r="B2" s="34" t="s">
        <v>592</v>
      </c>
      <c r="C2" s="32" t="s">
        <v>600</v>
      </c>
      <c r="D2" s="32" t="s">
        <v>593</v>
      </c>
      <c r="E2" s="32" t="s">
        <v>597</v>
      </c>
      <c r="F2" s="35" t="s">
        <v>594</v>
      </c>
      <c r="G2" s="57" t="s">
        <v>611</v>
      </c>
    </row>
    <row r="3" spans="1:7" ht="20.100000000000001" customHeight="1" x14ac:dyDescent="0.2">
      <c r="A3" s="7" t="str">
        <f>'1.Laporan Data Induk '!A2</f>
        <v>100001263838-0</v>
      </c>
      <c r="B3" s="8">
        <f>VLOOKUP(A3,'2.Laporan Baki Aset'!D:G,4,0)</f>
        <v>7953</v>
      </c>
      <c r="C3" s="33" t="str">
        <f>VLOOKUP(A3,Table1[#All],5,0)</f>
        <v>KK/JANM/H/10/432</v>
      </c>
      <c r="D3" s="33" t="str">
        <f>VLOOKUP($A3,Table1[[#All],[No. Aset - Subnombor]:[Perihal Aset]],2,0)</f>
        <v>PAPAN PUTIH INTERAKTIF ATAU AKSESORI</v>
      </c>
      <c r="E3" s="33" t="str">
        <f>VLOOKUP(A3,Table1[[#All],[No. Aset - Subnombor]:[Baki Usia Guna (Tahun/Bulan) ]],4,0)</f>
        <v>000/00</v>
      </c>
      <c r="F3" s="36" t="str">
        <f>VLOOKUP(C3,'3. Laporan SPPA'!A:A,1,0)</f>
        <v>KK/JANM/H/10/432</v>
      </c>
      <c r="G3" s="37" t="str">
        <f>IFERROR(F3,B3)</f>
        <v>KK/JANM/H/10/432</v>
      </c>
    </row>
    <row r="4" spans="1:7" ht="20.100000000000001" customHeight="1" x14ac:dyDescent="0.2">
      <c r="A4" s="7" t="str">
        <f>'1.Laporan Data Induk '!A3</f>
        <v>100001263839-0</v>
      </c>
      <c r="B4" s="8">
        <f>VLOOKUP(A4,'2.Laporan Baki Aset'!D:G,4,0)</f>
        <v>3800</v>
      </c>
      <c r="C4" s="33" t="str">
        <f>VLOOKUP(A4,Table1[#All],5,0)</f>
        <v>KK/JANM/H/11/56</v>
      </c>
      <c r="D4" s="33" t="str">
        <f>VLOOKUP($A4,Table1[[#All],[No. Aset - Subnombor]:[Perihal Aset]],2,0)</f>
        <v>MESIN MENCARIK KERTAS ATAU AKSESORI</v>
      </c>
      <c r="E4" s="33" t="str">
        <f>VLOOKUP(A4,Table1[[#All],[No. Aset - Subnombor]:[Baki Usia Guna (Tahun/Bulan) ]],4,0)</f>
        <v>001/00</v>
      </c>
      <c r="F4" s="36" t="e">
        <f>VLOOKUP(C4,'3. Laporan SPPA'!A:A,1,0)</f>
        <v>#N/A</v>
      </c>
      <c r="G4" s="37">
        <f t="shared" ref="G4:G67" si="0">IFERROR(F4,B4)</f>
        <v>3800</v>
      </c>
    </row>
    <row r="5" spans="1:7" ht="20.100000000000001" customHeight="1" x14ac:dyDescent="0.2">
      <c r="A5" s="7" t="str">
        <f>'1.Laporan Data Induk '!A4</f>
        <v>100001263840-0</v>
      </c>
      <c r="B5" s="8">
        <f>VLOOKUP(A5,'2.Laporan Baki Aset'!D:G,4,0)</f>
        <v>5250</v>
      </c>
      <c r="C5" s="33" t="str">
        <f>VLOOKUP(A5,Table1[#All],5,0)</f>
        <v>KK/JANM/H/12/416</v>
      </c>
      <c r="D5" s="33" t="str">
        <f>VLOOKUP($A5,Table1[[#All],[No. Aset - Subnombor]:[Perihal Aset]],2,0)</f>
        <v>PETI BESI</v>
      </c>
      <c r="E5" s="33" t="str">
        <f>VLOOKUP(A5,Table1[[#All],[No. Aset - Subnombor]:[Baki Usia Guna (Tahun/Bulan) ]],4,0)</f>
        <v>002/01</v>
      </c>
      <c r="F5" s="36" t="str">
        <f>VLOOKUP(C5,'3. Laporan SPPA'!A:A,1,0)</f>
        <v>KK/JANM/H/12/416</v>
      </c>
      <c r="G5" s="37" t="str">
        <f t="shared" si="0"/>
        <v>KK/JANM/H/12/416</v>
      </c>
    </row>
    <row r="6" spans="1:7" ht="20.100000000000001" customHeight="1" x14ac:dyDescent="0.2">
      <c r="A6" s="7" t="str">
        <f>'1.Laporan Data Induk '!A5</f>
        <v>100001263841-0</v>
      </c>
      <c r="B6" s="8">
        <f>VLOOKUP(A6,'2.Laporan Baki Aset'!D:G,4,0)</f>
        <v>7500</v>
      </c>
      <c r="C6" s="33" t="str">
        <f>VLOOKUP(A6,Table1[#All],5,0)</f>
        <v>KK/JANM/H/12/49</v>
      </c>
      <c r="D6" s="33" t="str">
        <f>VLOOKUP($A6,Table1[[#All],[No. Aset - Subnombor]:[Perihal Aset]],2,0)</f>
        <v>PAPAN PADAM KERING ATAU AKSESORI</v>
      </c>
      <c r="E6" s="33" t="str">
        <f>VLOOKUP(A6,Table1[[#All],[No. Aset - Subnombor]:[Baki Usia Guna (Tahun/Bulan) ]],4,0)</f>
        <v>002/01</v>
      </c>
      <c r="F6" s="36" t="str">
        <f>VLOOKUP(C6,'3. Laporan SPPA'!A:A,1,0)</f>
        <v>KK/JANM/H/12/49</v>
      </c>
      <c r="G6" s="37" t="str">
        <f t="shared" si="0"/>
        <v>KK/JANM/H/12/49</v>
      </c>
    </row>
    <row r="7" spans="1:7" ht="20.100000000000001" customHeight="1" x14ac:dyDescent="0.2">
      <c r="A7" s="7" t="str">
        <f>'1.Laporan Data Induk '!A6</f>
        <v>100001263842-0</v>
      </c>
      <c r="B7" s="8">
        <f>VLOOKUP(A7,'2.Laporan Baki Aset'!D:G,4,0)</f>
        <v>2000</v>
      </c>
      <c r="C7" s="33" t="str">
        <f>VLOOKUP(A7,Table1[#All],5,0)</f>
        <v>KK/JANM/H/13/6</v>
      </c>
      <c r="D7" s="33" t="str">
        <f>VLOOKUP($A7,Table1[[#All],[No. Aset - Subnombor]:[Perihal Aset]],2,0)</f>
        <v>MESIN MENCARIK KERTAS ATAU AKSESORI</v>
      </c>
      <c r="E7" s="33" t="str">
        <f>VLOOKUP(A7,Table1[[#All],[No. Aset - Subnombor]:[Baki Usia Guna (Tahun/Bulan) ]],4,0)</f>
        <v>002/06</v>
      </c>
      <c r="F7" s="36" t="str">
        <f>VLOOKUP(C7,'3. Laporan SPPA'!A:A,1,0)</f>
        <v>KK/JANM/H/13/6</v>
      </c>
      <c r="G7" s="37" t="str">
        <f t="shared" si="0"/>
        <v>KK/JANM/H/13/6</v>
      </c>
    </row>
    <row r="8" spans="1:7" ht="20.100000000000001" customHeight="1" x14ac:dyDescent="0.2">
      <c r="A8" s="7" t="str">
        <f>'1.Laporan Data Induk '!A7</f>
        <v>100001263843-0</v>
      </c>
      <c r="B8" s="8">
        <f>VLOOKUP(A8,'2.Laporan Baki Aset'!D:G,4,0)</f>
        <v>5580</v>
      </c>
      <c r="C8" s="33" t="str">
        <f>VLOOKUP(A8,Table1[#All],5,0)</f>
        <v>KK/JANM/H/17/23</v>
      </c>
      <c r="D8" s="33" t="str">
        <f>VLOOKUP($A8,Table1[[#All],[No. Aset - Subnombor]:[Perihal Aset]],2,0)</f>
        <v>MESIN MENCARIK KERTAS ATAU AKSESORI</v>
      </c>
      <c r="E8" s="33" t="str">
        <f>VLOOKUP(A8,Table1[[#All],[No. Aset - Subnombor]:[Baki Usia Guna (Tahun/Bulan) ]],4,0)</f>
        <v>007/00</v>
      </c>
      <c r="F8" s="36" t="str">
        <f>VLOOKUP(C8,'3. Laporan SPPA'!A:A,1,0)</f>
        <v>KK/JANM/H/17/23</v>
      </c>
      <c r="G8" s="37" t="str">
        <f t="shared" si="0"/>
        <v>KK/JANM/H/17/23</v>
      </c>
    </row>
    <row r="9" spans="1:7" ht="20.100000000000001" customHeight="1" x14ac:dyDescent="0.2">
      <c r="A9" s="7" t="str">
        <f>'1.Laporan Data Induk '!A8</f>
        <v>100001263844-0</v>
      </c>
      <c r="B9" s="8">
        <f>VLOOKUP(A9,'2.Laporan Baki Aset'!D:G,4,0)</f>
        <v>4980</v>
      </c>
      <c r="C9" s="33" t="str">
        <f>VLOOKUP(A9,Table1[#All],5,0)</f>
        <v>KK/JANM/H/15/23</v>
      </c>
      <c r="D9" s="33" t="str">
        <f>VLOOKUP($A9,Table1[[#All],[No. Aset - Subnombor]:[Perihal Aset]],2,0)</f>
        <v>KABINET</v>
      </c>
      <c r="E9" s="33" t="str">
        <f>VLOOKUP(A9,Table1[[#All],[No. Aset - Subnombor]:[Baki Usia Guna (Tahun/Bulan) ]],4,0)</f>
        <v>004/10</v>
      </c>
      <c r="F9" s="36" t="str">
        <f>VLOOKUP(C9,'3. Laporan SPPA'!A:A,1,0)</f>
        <v>KK/JANM/H/15/23</v>
      </c>
      <c r="G9" s="37" t="str">
        <f t="shared" si="0"/>
        <v>KK/JANM/H/15/23</v>
      </c>
    </row>
    <row r="10" spans="1:7" ht="20.100000000000001" customHeight="1" x14ac:dyDescent="0.2">
      <c r="A10" s="7" t="str">
        <f>'1.Laporan Data Induk '!A9</f>
        <v>100001263845-0</v>
      </c>
      <c r="B10" s="8">
        <f>VLOOKUP(A10,'2.Laporan Baki Aset'!D:G,4,0)</f>
        <v>2855</v>
      </c>
      <c r="C10" s="33" t="str">
        <f>VLOOKUP(A10,Table1[#All],5,0)</f>
        <v>KK/JANM/H/10/379</v>
      </c>
      <c r="D10" s="33" t="str">
        <f>VLOOKUP($A10,Table1[[#All],[No. Aset - Subnombor]:[Perihal Aset]],2,0)</f>
        <v>KOMPUTER MEJA</v>
      </c>
      <c r="E10" s="33" t="str">
        <f>VLOOKUP(A10,Table1[[#All],[No. Aset - Subnombor]:[Baki Usia Guna (Tahun/Bulan) ]],4,0)</f>
        <v>003/01</v>
      </c>
      <c r="F10" s="36" t="e">
        <f>VLOOKUP(C10,'3. Laporan SPPA'!A:A,1,0)</f>
        <v>#N/A</v>
      </c>
      <c r="G10" s="37">
        <f t="shared" si="0"/>
        <v>2855</v>
      </c>
    </row>
    <row r="11" spans="1:7" ht="20.100000000000001" customHeight="1" x14ac:dyDescent="0.2">
      <c r="A11" s="7" t="str">
        <f>'1.Laporan Data Induk '!A10</f>
        <v>100001263846-0</v>
      </c>
      <c r="B11" s="8">
        <f>VLOOKUP(A11,'2.Laporan Baki Aset'!D:G,4,0)</f>
        <v>4500</v>
      </c>
      <c r="C11" s="33" t="str">
        <f>VLOOKUP(A11,Table1[#All],5,0)</f>
        <v>KK/JANM/H/10/393</v>
      </c>
      <c r="D11" s="33" t="str">
        <f>VLOOKUP($A11,Table1[[#All],[No. Aset - Subnombor]:[Perihal Aset]],2,0)</f>
        <v>KOMPUTER RIBA</v>
      </c>
      <c r="E11" s="33" t="str">
        <f>VLOOKUP(A11,Table1[[#All],[No. Aset - Subnombor]:[Baki Usia Guna (Tahun/Bulan) ]],4,0)</f>
        <v>003/01</v>
      </c>
      <c r="F11" s="36" t="str">
        <f>VLOOKUP(C11,'3. Laporan SPPA'!A:A,1,0)</f>
        <v>KK/JANM/H/10/393</v>
      </c>
      <c r="G11" s="37" t="str">
        <f t="shared" si="0"/>
        <v>KK/JANM/H/10/393</v>
      </c>
    </row>
    <row r="12" spans="1:7" ht="20.100000000000001" customHeight="1" x14ac:dyDescent="0.2">
      <c r="A12" s="7" t="str">
        <f>'1.Laporan Data Induk '!A11</f>
        <v>100001263847-0</v>
      </c>
      <c r="B12" s="8">
        <f>VLOOKUP(A12,'2.Laporan Baki Aset'!D:G,4,0)</f>
        <v>4500</v>
      </c>
      <c r="C12" s="33" t="str">
        <f>VLOOKUP(A12,Table1[#All],5,0)</f>
        <v>KK/JANM/H/10/396</v>
      </c>
      <c r="D12" s="33" t="str">
        <f>VLOOKUP($A12,Table1[[#All],[No. Aset - Subnombor]:[Perihal Aset]],2,0)</f>
        <v>KOMPUTER RIBA</v>
      </c>
      <c r="E12" s="33" t="str">
        <f>VLOOKUP(A12,Table1[[#All],[No. Aset - Subnombor]:[Baki Usia Guna (Tahun/Bulan) ]],4,0)</f>
        <v>003/01</v>
      </c>
      <c r="F12" s="36" t="str">
        <f>VLOOKUP(C12,'3. Laporan SPPA'!A:A,1,0)</f>
        <v>KK/JANM/H/10/396</v>
      </c>
      <c r="G12" s="37" t="str">
        <f t="shared" si="0"/>
        <v>KK/JANM/H/10/396</v>
      </c>
    </row>
    <row r="13" spans="1:7" ht="20.100000000000001" customHeight="1" x14ac:dyDescent="0.2">
      <c r="A13" s="7" t="str">
        <f>'1.Laporan Data Induk '!A12</f>
        <v>100001263848-0</v>
      </c>
      <c r="B13" s="8">
        <f>VLOOKUP(A13,'2.Laporan Baki Aset'!D:G,4,0)</f>
        <v>2855</v>
      </c>
      <c r="C13" s="33" t="str">
        <f>VLOOKUP(A13,Table1[#All],5,0)</f>
        <v>KK/JANM/H/10/402</v>
      </c>
      <c r="D13" s="33" t="str">
        <f>VLOOKUP($A13,Table1[[#All],[No. Aset - Subnombor]:[Perihal Aset]],2,0)</f>
        <v>KOMPUTER MEJA</v>
      </c>
      <c r="E13" s="33" t="str">
        <f>VLOOKUP(A13,Table1[[#All],[No. Aset - Subnombor]:[Baki Usia Guna (Tahun/Bulan) ]],4,0)</f>
        <v>003/01</v>
      </c>
      <c r="F13" s="36" t="str">
        <f>VLOOKUP(C13,'3. Laporan SPPA'!A:A,1,0)</f>
        <v>KK/JANM/H/10/402</v>
      </c>
      <c r="G13" s="37" t="str">
        <f t="shared" si="0"/>
        <v>KK/JANM/H/10/402</v>
      </c>
    </row>
    <row r="14" spans="1:7" ht="20.100000000000001" customHeight="1" x14ac:dyDescent="0.2">
      <c r="A14" s="7" t="str">
        <f>'1.Laporan Data Induk '!A13</f>
        <v>100001263849-0</v>
      </c>
      <c r="B14" s="8">
        <f>VLOOKUP(A14,'2.Laporan Baki Aset'!D:G,4,0)</f>
        <v>2855</v>
      </c>
      <c r="C14" s="33" t="str">
        <f>VLOOKUP(A14,Table1[#All],5,0)</f>
        <v>KK/JANM/H/10/403</v>
      </c>
      <c r="D14" s="33" t="str">
        <f>VLOOKUP($A14,Table1[[#All],[No. Aset - Subnombor]:[Perihal Aset]],2,0)</f>
        <v>KOMPUTER MEJA</v>
      </c>
      <c r="E14" s="33" t="str">
        <f>VLOOKUP(A14,Table1[[#All],[No. Aset - Subnombor]:[Baki Usia Guna (Tahun/Bulan) ]],4,0)</f>
        <v>003/01</v>
      </c>
      <c r="F14" s="36" t="str">
        <f>VLOOKUP(C14,'3. Laporan SPPA'!A:A,1,0)</f>
        <v>KK/JANM/H/10/403</v>
      </c>
      <c r="G14" s="37" t="str">
        <f t="shared" si="0"/>
        <v>KK/JANM/H/10/403</v>
      </c>
    </row>
    <row r="15" spans="1:7" ht="20.100000000000001" customHeight="1" x14ac:dyDescent="0.2">
      <c r="A15" s="7" t="str">
        <f>'1.Laporan Data Induk '!A14</f>
        <v>100001263850-0</v>
      </c>
      <c r="B15" s="8">
        <f>VLOOKUP(A15,'2.Laporan Baki Aset'!D:G,4,0)</f>
        <v>11000</v>
      </c>
      <c r="C15" s="33" t="str">
        <f>VLOOKUP(A15,Table1[#All],5,0)</f>
        <v>KK/JANM/H/10/404</v>
      </c>
      <c r="D15" s="33" t="str">
        <f>VLOOKUP($A15,Table1[[#All],[No. Aset - Subnombor]:[Perihal Aset]],2,0)</f>
        <v>PENGIMBAS</v>
      </c>
      <c r="E15" s="33" t="str">
        <f>VLOOKUP(A15,Table1[[#All],[No. Aset - Subnombor]:[Baki Usia Guna (Tahun/Bulan) ]],4,0)</f>
        <v>003/01</v>
      </c>
      <c r="F15" s="36" t="str">
        <f>VLOOKUP(C15,'3. Laporan SPPA'!A:A,1,0)</f>
        <v>KK/JANM/H/10/404</v>
      </c>
      <c r="G15" s="37" t="str">
        <f t="shared" si="0"/>
        <v>KK/JANM/H/10/404</v>
      </c>
    </row>
    <row r="16" spans="1:7" ht="20.100000000000001" customHeight="1" x14ac:dyDescent="0.2">
      <c r="A16" s="7" t="str">
        <f>'1.Laporan Data Induk '!A15</f>
        <v>100001263851-0</v>
      </c>
      <c r="B16" s="8">
        <f>VLOOKUP(A16,'2.Laporan Baki Aset'!D:G,4,0)</f>
        <v>3450</v>
      </c>
      <c r="C16" s="33" t="str">
        <f>VLOOKUP(A16,Table1[#All],5,0)</f>
        <v>KK/JANM/H/10/433</v>
      </c>
      <c r="D16" s="33" t="str">
        <f>VLOOKUP($A16,Table1[[#All],[No. Aset - Subnombor]:[Perihal Aset]],2,0)</f>
        <v>KOMPUTER MEJA</v>
      </c>
      <c r="E16" s="33" t="str">
        <f>VLOOKUP(A16,Table1[[#All],[No. Aset - Subnombor]:[Baki Usia Guna (Tahun/Bulan) ]],4,0)</f>
        <v>002/07</v>
      </c>
      <c r="F16" s="36" t="e">
        <f>VLOOKUP(C16,'3. Laporan SPPA'!A:A,1,0)</f>
        <v>#N/A</v>
      </c>
      <c r="G16" s="37">
        <f t="shared" si="0"/>
        <v>3450</v>
      </c>
    </row>
    <row r="17" spans="1:7" ht="20.100000000000001" customHeight="1" x14ac:dyDescent="0.2">
      <c r="A17" s="7" t="str">
        <f>'1.Laporan Data Induk '!A16</f>
        <v>100001263852-0</v>
      </c>
      <c r="B17" s="8">
        <f>VLOOKUP(A17,'2.Laporan Baki Aset'!D:G,4,0)</f>
        <v>2855</v>
      </c>
      <c r="C17" s="33" t="str">
        <f>VLOOKUP(A17,Table1[#All],5,0)</f>
        <v>KK/JANM/H/10/496</v>
      </c>
      <c r="D17" s="33" t="str">
        <f>VLOOKUP($A17,Table1[[#All],[No. Aset - Subnombor]:[Perihal Aset]],2,0)</f>
        <v>KOMPUTER MEJA</v>
      </c>
      <c r="E17" s="33" t="str">
        <f>VLOOKUP(A17,Table1[[#All],[No. Aset - Subnombor]:[Baki Usia Guna (Tahun/Bulan) ]],4,0)</f>
        <v>003/01</v>
      </c>
      <c r="F17" s="36" t="str">
        <f>VLOOKUP(C17,'3. Laporan SPPA'!A:A,1,0)</f>
        <v>KK/JANM/H/10/496</v>
      </c>
      <c r="G17" s="37" t="str">
        <f t="shared" si="0"/>
        <v>KK/JANM/H/10/496</v>
      </c>
    </row>
    <row r="18" spans="1:7" ht="20.100000000000001" customHeight="1" x14ac:dyDescent="0.2">
      <c r="A18" s="7" t="str">
        <f>'1.Laporan Data Induk '!A17</f>
        <v>100001263853-0</v>
      </c>
      <c r="B18" s="8">
        <f>VLOOKUP(A18,'2.Laporan Baki Aset'!D:G,4,0)</f>
        <v>2855</v>
      </c>
      <c r="C18" s="33" t="str">
        <f>VLOOKUP(A18,Table1[#All],5,0)</f>
        <v>KK/JANM/H/10/540</v>
      </c>
      <c r="D18" s="33" t="str">
        <f>VLOOKUP($A18,Table1[[#All],[No. Aset - Subnombor]:[Perihal Aset]],2,0)</f>
        <v>KOMPUTER MEJA</v>
      </c>
      <c r="E18" s="33" t="str">
        <f>VLOOKUP(A18,Table1[[#All],[No. Aset - Subnombor]:[Baki Usia Guna (Tahun/Bulan) ]],4,0)</f>
        <v>003/01</v>
      </c>
      <c r="F18" s="36" t="str">
        <f>VLOOKUP(C18,'3. Laporan SPPA'!A:A,1,0)</f>
        <v>KK/JANM/H/10/540</v>
      </c>
      <c r="G18" s="37" t="str">
        <f t="shared" si="0"/>
        <v>KK/JANM/H/10/540</v>
      </c>
    </row>
    <row r="19" spans="1:7" ht="20.100000000000001" customHeight="1" x14ac:dyDescent="0.2">
      <c r="A19" s="7" t="str">
        <f>'1.Laporan Data Induk '!A18</f>
        <v>100001263854-0</v>
      </c>
      <c r="B19" s="8">
        <f>VLOOKUP(A19,'2.Laporan Baki Aset'!D:G,4,0)</f>
        <v>4500</v>
      </c>
      <c r="C19" s="33" t="str">
        <f>VLOOKUP(A19,Table1[#All],5,0)</f>
        <v>KK/JANM/H/10/721</v>
      </c>
      <c r="D19" s="33" t="str">
        <f>VLOOKUP($A19,Table1[[#All],[No. Aset - Subnombor]:[Perihal Aset]],2,0)</f>
        <v>KOMPUTER RIBA</v>
      </c>
      <c r="E19" s="33" t="str">
        <f>VLOOKUP(A19,Table1[[#All],[No. Aset - Subnombor]:[Baki Usia Guna (Tahun/Bulan) ]],4,0)</f>
        <v>003/01</v>
      </c>
      <c r="F19" s="36" t="str">
        <f>VLOOKUP(C19,'3. Laporan SPPA'!A:A,1,0)</f>
        <v>KK/JANM/H/10/721</v>
      </c>
      <c r="G19" s="37" t="str">
        <f t="shared" si="0"/>
        <v>KK/JANM/H/10/721</v>
      </c>
    </row>
    <row r="20" spans="1:7" ht="20.100000000000001" customHeight="1" x14ac:dyDescent="0.2">
      <c r="A20" s="7" t="str">
        <f>'1.Laporan Data Induk '!A19</f>
        <v>100001263855-0</v>
      </c>
      <c r="B20" s="8">
        <f>VLOOKUP(A20,'2.Laporan Baki Aset'!D:G,4,0)</f>
        <v>2370</v>
      </c>
      <c r="C20" s="33" t="str">
        <f>VLOOKUP(A20,Table1[#All],5,0)</f>
        <v>KK/JANM/H/11/51</v>
      </c>
      <c r="D20" s="33" t="str">
        <f>VLOOKUP($A20,Table1[[#All],[No. Aset - Subnombor]:[Perihal Aset]],2,0)</f>
        <v>BAR PENCETAK KOD</v>
      </c>
      <c r="E20" s="33" t="str">
        <f>VLOOKUP(A20,Table1[[#All],[No. Aset - Subnombor]:[Baki Usia Guna (Tahun/Bulan) ]],4,0)</f>
        <v>004/01</v>
      </c>
      <c r="F20" s="36" t="str">
        <f>VLOOKUP(C20,'3. Laporan SPPA'!A:A,1,0)</f>
        <v>KK/JANM/H/11/51</v>
      </c>
      <c r="G20" s="37" t="str">
        <f t="shared" si="0"/>
        <v>KK/JANM/H/11/51</v>
      </c>
    </row>
    <row r="21" spans="1:7" ht="20.100000000000001" customHeight="1" x14ac:dyDescent="0.2">
      <c r="A21" s="7" t="str">
        <f>'1.Laporan Data Induk '!A20</f>
        <v>100001263856-0</v>
      </c>
      <c r="B21" s="8">
        <f>VLOOKUP(A21,'2.Laporan Baki Aset'!D:G,4,0)</f>
        <v>3182</v>
      </c>
      <c r="C21" s="33" t="str">
        <f>VLOOKUP(A21,Table1[#All],5,0)</f>
        <v>KK/JANM/H/11/55</v>
      </c>
      <c r="D21" s="33" t="str">
        <f>VLOOKUP($A21,Table1[[#All],[No. Aset - Subnombor]:[Perihal Aset]],2,0)</f>
        <v>KOMPUTER RIBA</v>
      </c>
      <c r="E21" s="33" t="str">
        <f>VLOOKUP(A21,Table1[[#All],[No. Aset - Subnombor]:[Baki Usia Guna (Tahun/Bulan) ]],4,0)</f>
        <v>003/05</v>
      </c>
      <c r="F21" s="36" t="e">
        <f>VLOOKUP(C21,'3. Laporan SPPA'!A:A,1,0)</f>
        <v>#N/A</v>
      </c>
      <c r="G21" s="37">
        <f t="shared" si="0"/>
        <v>3182</v>
      </c>
    </row>
    <row r="22" spans="1:7" ht="20.100000000000001" customHeight="1" x14ac:dyDescent="0.2">
      <c r="A22" s="7" t="str">
        <f>'1.Laporan Data Induk '!A21</f>
        <v>100001263857-0</v>
      </c>
      <c r="B22" s="8">
        <f>VLOOKUP(A22,'2.Laporan Baki Aset'!D:G,4,0)</f>
        <v>2464</v>
      </c>
      <c r="C22" s="33" t="str">
        <f>VLOOKUP(A22,Table1[#All],5,0)</f>
        <v>KK/JANM/H/12/203</v>
      </c>
      <c r="D22" s="33" t="str">
        <f>VLOOKUP($A22,Table1[[#All],[No. Aset - Subnombor]:[Perihal Aset]],2,0)</f>
        <v>PENCETAK LASER</v>
      </c>
      <c r="E22" s="33" t="str">
        <f>VLOOKUP(A22,Table1[[#All],[No. Aset - Subnombor]:[Baki Usia Guna (Tahun/Bulan) ]],4,0)</f>
        <v>005/01</v>
      </c>
      <c r="F22" s="36" t="str">
        <f>VLOOKUP(C22,'3. Laporan SPPA'!A:A,1,0)</f>
        <v>KK/JANM/H/12/203</v>
      </c>
      <c r="G22" s="37" t="str">
        <f t="shared" si="0"/>
        <v>KK/JANM/H/12/203</v>
      </c>
    </row>
    <row r="23" spans="1:7" ht="20.100000000000001" customHeight="1" x14ac:dyDescent="0.2">
      <c r="A23" s="7" t="str">
        <f>'1.Laporan Data Induk '!A22</f>
        <v>100001263858-0</v>
      </c>
      <c r="B23" s="8">
        <f>VLOOKUP(A23,'2.Laporan Baki Aset'!D:G,4,0)</f>
        <v>8824</v>
      </c>
      <c r="C23" s="33" t="str">
        <f>VLOOKUP(A23,Table1[#All],5,0)</f>
        <v>KK/JANM/H/12/204</v>
      </c>
      <c r="D23" s="33" t="str">
        <f>VLOOKUP($A23,Table1[[#All],[No. Aset - Subnombor]:[Perihal Aset]],2,0)</f>
        <v>KOMPUTER MEJA</v>
      </c>
      <c r="E23" s="33" t="str">
        <f>VLOOKUP(A23,Table1[[#All],[No. Aset - Subnombor]:[Baki Usia Guna (Tahun/Bulan) ]],4,0)</f>
        <v>005/01</v>
      </c>
      <c r="F23" s="36" t="str">
        <f>VLOOKUP(C23,'3. Laporan SPPA'!A:A,1,0)</f>
        <v>KK/JANM/H/12/204</v>
      </c>
      <c r="G23" s="37" t="str">
        <f t="shared" si="0"/>
        <v>KK/JANM/H/12/204</v>
      </c>
    </row>
    <row r="24" spans="1:7" ht="20.100000000000001" customHeight="1" x14ac:dyDescent="0.2">
      <c r="A24" s="7" t="str">
        <f>'1.Laporan Data Induk '!A23</f>
        <v>100001263859-0</v>
      </c>
      <c r="B24" s="8">
        <f>VLOOKUP(A24,'2.Laporan Baki Aset'!D:G,4,0)</f>
        <v>5680</v>
      </c>
      <c r="C24" s="33" t="str">
        <f>VLOOKUP(A24,Table1[#All],5,0)</f>
        <v>KK/JANM/H/12/205</v>
      </c>
      <c r="D24" s="33" t="str">
        <f>VLOOKUP($A24,Table1[[#All],[No. Aset - Subnombor]:[Perihal Aset]],2,0)</f>
        <v>KOMPUTER RIBA</v>
      </c>
      <c r="E24" s="33" t="str">
        <f>VLOOKUP(A24,Table1[[#All],[No. Aset - Subnombor]:[Baki Usia Guna (Tahun/Bulan) ]],4,0)</f>
        <v>005/01</v>
      </c>
      <c r="F24" s="36" t="str">
        <f>VLOOKUP(C24,'3. Laporan SPPA'!A:A,1,0)</f>
        <v>KK/JANM/H/12/205</v>
      </c>
      <c r="G24" s="37" t="str">
        <f t="shared" si="0"/>
        <v>KK/JANM/H/12/205</v>
      </c>
    </row>
    <row r="25" spans="1:7" ht="20.100000000000001" customHeight="1" x14ac:dyDescent="0.2">
      <c r="A25" s="7" t="str">
        <f>'1.Laporan Data Induk '!A24</f>
        <v>100001263860-0</v>
      </c>
      <c r="B25" s="8">
        <f>VLOOKUP(A25,'2.Laporan Baki Aset'!D:G,4,0)</f>
        <v>2400</v>
      </c>
      <c r="C25" s="33" t="str">
        <f>VLOOKUP(A25,Table1[#All],5,0)</f>
        <v>KK/JANM/H/12/38</v>
      </c>
      <c r="D25" s="33" t="str">
        <f>VLOOKUP($A25,Table1[[#All],[No. Aset - Subnombor]:[Perihal Aset]],2,0)</f>
        <v>KOMPUTER TABLET</v>
      </c>
      <c r="E25" s="33" t="str">
        <f>VLOOKUP(A25,Table1[[#All],[No. Aset - Subnombor]:[Baki Usia Guna (Tahun/Bulan) ]],4,0)</f>
        <v>004/11</v>
      </c>
      <c r="F25" s="36" t="e">
        <f>VLOOKUP(C25,'3. Laporan SPPA'!A:A,1,0)</f>
        <v>#N/A</v>
      </c>
      <c r="G25" s="37">
        <f t="shared" si="0"/>
        <v>2400</v>
      </c>
    </row>
    <row r="26" spans="1:7" ht="20.100000000000001" customHeight="1" x14ac:dyDescent="0.2">
      <c r="A26" s="7" t="str">
        <f>'1.Laporan Data Induk '!A25</f>
        <v>100001263861-0</v>
      </c>
      <c r="B26" s="8">
        <f>VLOOKUP(A26,'2.Laporan Baki Aset'!D:G,4,0)</f>
        <v>2400</v>
      </c>
      <c r="C26" s="33" t="str">
        <f>VLOOKUP(A26,Table1[#All],5,0)</f>
        <v>KK/JANM/H/12/40</v>
      </c>
      <c r="D26" s="33" t="str">
        <f>VLOOKUP($A26,Table1[[#All],[No. Aset - Subnombor]:[Perihal Aset]],2,0)</f>
        <v>KOMPUTER TABLET</v>
      </c>
      <c r="E26" s="33" t="str">
        <f>VLOOKUP(A26,Table1[[#All],[No. Aset - Subnombor]:[Baki Usia Guna (Tahun/Bulan) ]],4,0)</f>
        <v>004/11</v>
      </c>
      <c r="F26" s="36" t="str">
        <f>VLOOKUP(C26,'3. Laporan SPPA'!A:A,1,0)</f>
        <v>KK/JANM/H/12/40</v>
      </c>
      <c r="G26" s="37" t="str">
        <f t="shared" si="0"/>
        <v>KK/JANM/H/12/40</v>
      </c>
    </row>
    <row r="27" spans="1:7" ht="20.100000000000001" customHeight="1" x14ac:dyDescent="0.2">
      <c r="A27" s="7" t="str">
        <f>'1.Laporan Data Induk '!A26</f>
        <v>100001263862-0</v>
      </c>
      <c r="B27" s="8">
        <f>VLOOKUP(A27,'2.Laporan Baki Aset'!D:G,4,0)</f>
        <v>2400</v>
      </c>
      <c r="C27" s="33" t="str">
        <f>VLOOKUP(A27,Table1[#All],5,0)</f>
        <v>KK/JANM/H/12/41</v>
      </c>
      <c r="D27" s="33" t="str">
        <f>VLOOKUP($A27,Table1[[#All],[No. Aset - Subnombor]:[Perihal Aset]],2,0)</f>
        <v>KOMPUTER TABLET</v>
      </c>
      <c r="E27" s="33" t="str">
        <f>VLOOKUP(A27,Table1[[#All],[No. Aset - Subnombor]:[Baki Usia Guna (Tahun/Bulan) ]],4,0)</f>
        <v>004/11</v>
      </c>
      <c r="F27" s="36" t="e">
        <f>VLOOKUP(C27,'3. Laporan SPPA'!A:A,1,0)</f>
        <v>#N/A</v>
      </c>
      <c r="G27" s="37">
        <f t="shared" si="0"/>
        <v>2400</v>
      </c>
    </row>
    <row r="28" spans="1:7" ht="20.100000000000001" customHeight="1" x14ac:dyDescent="0.2">
      <c r="A28" s="7" t="str">
        <f>'1.Laporan Data Induk '!A27</f>
        <v>100001263863-0</v>
      </c>
      <c r="B28" s="8">
        <f>VLOOKUP(A28,'2.Laporan Baki Aset'!D:G,4,0)</f>
        <v>3310</v>
      </c>
      <c r="C28" s="33" t="str">
        <f>VLOOKUP(A28,Table1[#All],5,0)</f>
        <v>KK/JANM/H/12/72</v>
      </c>
      <c r="D28" s="33" t="str">
        <f>VLOOKUP($A28,Table1[[#All],[No. Aset - Subnombor]:[Perihal Aset]],2,0)</f>
        <v>PENCETAK LASER</v>
      </c>
      <c r="E28" s="33" t="str">
        <f>VLOOKUP(A28,Table1[[#All],[No. Aset - Subnombor]:[Baki Usia Guna (Tahun/Bulan) ]],4,0)</f>
        <v>005/01</v>
      </c>
      <c r="F28" s="36" t="str">
        <f>VLOOKUP(C28,'3. Laporan SPPA'!A:A,1,0)</f>
        <v>KK/JANM/H/12/72</v>
      </c>
      <c r="G28" s="37" t="str">
        <f t="shared" si="0"/>
        <v>KK/JANM/H/12/72</v>
      </c>
    </row>
    <row r="29" spans="1:7" ht="20.100000000000001" customHeight="1" x14ac:dyDescent="0.2">
      <c r="A29" s="7" t="str">
        <f>'1.Laporan Data Induk '!A28</f>
        <v>100001263864-0</v>
      </c>
      <c r="B29" s="8">
        <f>VLOOKUP(A29,'2.Laporan Baki Aset'!D:G,4,0)</f>
        <v>3310</v>
      </c>
      <c r="C29" s="33" t="str">
        <f>VLOOKUP(A29,Table1[#All],5,0)</f>
        <v>KK/JANM/H/12/73</v>
      </c>
      <c r="D29" s="33" t="str">
        <f>VLOOKUP($A29,Table1[[#All],[No. Aset - Subnombor]:[Perihal Aset]],2,0)</f>
        <v>PENCETAK LASER</v>
      </c>
      <c r="E29" s="33" t="str">
        <f>VLOOKUP(A29,Table1[[#All],[No. Aset - Subnombor]:[Baki Usia Guna (Tahun/Bulan) ]],4,0)</f>
        <v>005/01</v>
      </c>
      <c r="F29" s="36" t="str">
        <f>VLOOKUP(C29,'3. Laporan SPPA'!A:A,1,0)</f>
        <v>KK/JANM/H/12/73</v>
      </c>
      <c r="G29" s="37" t="str">
        <f t="shared" si="0"/>
        <v>KK/JANM/H/12/73</v>
      </c>
    </row>
    <row r="30" spans="1:7" ht="20.100000000000001" customHeight="1" x14ac:dyDescent="0.2">
      <c r="A30" s="7" t="str">
        <f>'1.Laporan Data Induk '!A29</f>
        <v>100001263865-0</v>
      </c>
      <c r="B30" s="8">
        <f>VLOOKUP(A30,'2.Laporan Baki Aset'!D:G,4,0)</f>
        <v>3310</v>
      </c>
      <c r="C30" s="33" t="str">
        <f>VLOOKUP(A30,Table1[#All],5,0)</f>
        <v>KK/JANM/H/12/74</v>
      </c>
      <c r="D30" s="33" t="str">
        <f>VLOOKUP($A30,Table1[[#All],[No. Aset - Subnombor]:[Perihal Aset]],2,0)</f>
        <v>PENCETAK LASER</v>
      </c>
      <c r="E30" s="33" t="str">
        <f>VLOOKUP(A30,Table1[[#All],[No. Aset - Subnombor]:[Baki Usia Guna (Tahun/Bulan) ]],4,0)</f>
        <v>005/01</v>
      </c>
      <c r="F30" s="36" t="str">
        <f>VLOOKUP(C30,'3. Laporan SPPA'!A:A,1,0)</f>
        <v>KK/JANM/H/12/74</v>
      </c>
      <c r="G30" s="37" t="str">
        <f t="shared" si="0"/>
        <v>KK/JANM/H/12/74</v>
      </c>
    </row>
    <row r="31" spans="1:7" ht="20.100000000000001" customHeight="1" x14ac:dyDescent="0.2">
      <c r="A31" s="7" t="str">
        <f>'1.Laporan Data Induk '!A30</f>
        <v>100001263866-0</v>
      </c>
      <c r="B31" s="8">
        <f>VLOOKUP(A31,'2.Laporan Baki Aset'!D:G,4,0)</f>
        <v>3310</v>
      </c>
      <c r="C31" s="33" t="str">
        <f>VLOOKUP(A31,Table1[#All],5,0)</f>
        <v>KK/JANM/H/12/84</v>
      </c>
      <c r="D31" s="33" t="str">
        <f>VLOOKUP($A31,Table1[[#All],[No. Aset - Subnombor]:[Perihal Aset]],2,0)</f>
        <v>PENCETAK LASER</v>
      </c>
      <c r="E31" s="33" t="str">
        <f>VLOOKUP(A31,Table1[[#All],[No. Aset - Subnombor]:[Baki Usia Guna (Tahun/Bulan) ]],4,0)</f>
        <v>005/01</v>
      </c>
      <c r="F31" s="36" t="str">
        <f>VLOOKUP(C31,'3. Laporan SPPA'!A:A,1,0)</f>
        <v>KK/JANM/H/12/84</v>
      </c>
      <c r="G31" s="37" t="str">
        <f t="shared" si="0"/>
        <v>KK/JANM/H/12/84</v>
      </c>
    </row>
    <row r="32" spans="1:7" ht="20.100000000000001" customHeight="1" x14ac:dyDescent="0.2">
      <c r="A32" s="7" t="str">
        <f>'1.Laporan Data Induk '!A31</f>
        <v>100001263867-0</v>
      </c>
      <c r="B32" s="8">
        <f>VLOOKUP(A32,'2.Laporan Baki Aset'!D:G,4,0)</f>
        <v>2000</v>
      </c>
      <c r="C32" s="33" t="str">
        <f>VLOOKUP(A32,Table1[#All],5,0)</f>
        <v>KK/JANM/H/13/104</v>
      </c>
      <c r="D32" s="33" t="str">
        <f>VLOOKUP($A32,Table1[[#All],[No. Aset - Subnombor]:[Perihal Aset]],2,0)</f>
        <v>KOMPUTER MEJA</v>
      </c>
      <c r="E32" s="33" t="str">
        <f>VLOOKUP(A32,Table1[[#All],[No. Aset - Subnombor]:[Baki Usia Guna (Tahun/Bulan) ]],4,0)</f>
        <v>005/09</v>
      </c>
      <c r="F32" s="36" t="e">
        <f>VLOOKUP(C32,'3. Laporan SPPA'!A:A,1,0)</f>
        <v>#N/A</v>
      </c>
      <c r="G32" s="37">
        <f t="shared" si="0"/>
        <v>2000</v>
      </c>
    </row>
    <row r="33" spans="1:7" ht="20.100000000000001" customHeight="1" x14ac:dyDescent="0.2">
      <c r="A33" s="7" t="str">
        <f>'1.Laporan Data Induk '!A32</f>
        <v>100001263868-0</v>
      </c>
      <c r="B33" s="8">
        <f>VLOOKUP(A33,'2.Laporan Baki Aset'!D:G,4,0)</f>
        <v>2000</v>
      </c>
      <c r="C33" s="33" t="str">
        <f>VLOOKUP(A33,Table1[#All],5,0)</f>
        <v>KK/JANM/H/13/105</v>
      </c>
      <c r="D33" s="33" t="str">
        <f>VLOOKUP($A33,Table1[[#All],[No. Aset - Subnombor]:[Perihal Aset]],2,0)</f>
        <v>KOMPUTER MEJA</v>
      </c>
      <c r="E33" s="33" t="str">
        <f>VLOOKUP(A33,Table1[[#All],[No. Aset - Subnombor]:[Baki Usia Guna (Tahun/Bulan) ]],4,0)</f>
        <v>005/09</v>
      </c>
      <c r="F33" s="36" t="str">
        <f>VLOOKUP(C33,'3. Laporan SPPA'!A:A,1,0)</f>
        <v>KK/JANM/H/13/105</v>
      </c>
      <c r="G33" s="37" t="str">
        <f t="shared" si="0"/>
        <v>KK/JANM/H/13/105</v>
      </c>
    </row>
    <row r="34" spans="1:7" ht="20.100000000000001" customHeight="1" x14ac:dyDescent="0.2">
      <c r="A34" s="7" t="str">
        <f>'1.Laporan Data Induk '!A33</f>
        <v>100001263869-0</v>
      </c>
      <c r="B34" s="8">
        <f>VLOOKUP(A34,'2.Laporan Baki Aset'!D:G,4,0)</f>
        <v>2000</v>
      </c>
      <c r="C34" s="33" t="str">
        <f>VLOOKUP(A34,Table1[#All],5,0)</f>
        <v>KK/JANM/H/13/106</v>
      </c>
      <c r="D34" s="33" t="str">
        <f>VLOOKUP($A34,Table1[[#All],[No. Aset - Subnombor]:[Perihal Aset]],2,0)</f>
        <v>KOMPUTER MEJA</v>
      </c>
      <c r="E34" s="33" t="str">
        <f>VLOOKUP(A34,Table1[[#All],[No. Aset - Subnombor]:[Baki Usia Guna (Tahun/Bulan) ]],4,0)</f>
        <v>005/09</v>
      </c>
      <c r="F34" s="36" t="str">
        <f>VLOOKUP(C34,'3. Laporan SPPA'!A:A,1,0)</f>
        <v>KK/JANM/H/13/106</v>
      </c>
      <c r="G34" s="37" t="str">
        <f t="shared" si="0"/>
        <v>KK/JANM/H/13/106</v>
      </c>
    </row>
    <row r="35" spans="1:7" ht="20.100000000000001" customHeight="1" x14ac:dyDescent="0.2">
      <c r="A35" s="7" t="str">
        <f>'1.Laporan Data Induk '!A34</f>
        <v>100001263870-0</v>
      </c>
      <c r="B35" s="8">
        <f>VLOOKUP(A35,'2.Laporan Baki Aset'!D:G,4,0)</f>
        <v>2000</v>
      </c>
      <c r="C35" s="33" t="str">
        <f>VLOOKUP(A35,Table1[#All],5,0)</f>
        <v>KK/JANM/H/13/107</v>
      </c>
      <c r="D35" s="33" t="str">
        <f>VLOOKUP($A35,Table1[[#All],[No. Aset - Subnombor]:[Perihal Aset]],2,0)</f>
        <v>KOMPUTER MEJA</v>
      </c>
      <c r="E35" s="33" t="str">
        <f>VLOOKUP(A35,Table1[[#All],[No. Aset - Subnombor]:[Baki Usia Guna (Tahun/Bulan) ]],4,0)</f>
        <v>005/09</v>
      </c>
      <c r="F35" s="36" t="str">
        <f>VLOOKUP(C35,'3. Laporan SPPA'!A:A,1,0)</f>
        <v>KK/JANM/H/13/107</v>
      </c>
      <c r="G35" s="37" t="str">
        <f t="shared" si="0"/>
        <v>KK/JANM/H/13/107</v>
      </c>
    </row>
    <row r="36" spans="1:7" ht="20.100000000000001" customHeight="1" x14ac:dyDescent="0.2">
      <c r="A36" s="7" t="str">
        <f>'1.Laporan Data Induk '!A35</f>
        <v>100001263871-0</v>
      </c>
      <c r="B36" s="8">
        <f>VLOOKUP(A36,'2.Laporan Baki Aset'!D:G,4,0)</f>
        <v>2000</v>
      </c>
      <c r="C36" s="33" t="str">
        <f>VLOOKUP(A36,Table1[#All],5,0)</f>
        <v>KK/JANM/H/13/108</v>
      </c>
      <c r="D36" s="33" t="str">
        <f>VLOOKUP($A36,Table1[[#All],[No. Aset - Subnombor]:[Perihal Aset]],2,0)</f>
        <v>KOMPUTER MEJA</v>
      </c>
      <c r="E36" s="33" t="str">
        <f>VLOOKUP(A36,Table1[[#All],[No. Aset - Subnombor]:[Baki Usia Guna (Tahun/Bulan) ]],4,0)</f>
        <v>005/09</v>
      </c>
      <c r="F36" s="36" t="str">
        <f>VLOOKUP(C36,'3. Laporan SPPA'!A:A,1,0)</f>
        <v>KK/JANM/H/13/108</v>
      </c>
      <c r="G36" s="37" t="str">
        <f t="shared" si="0"/>
        <v>KK/JANM/H/13/108</v>
      </c>
    </row>
    <row r="37" spans="1:7" ht="20.100000000000001" customHeight="1" x14ac:dyDescent="0.2">
      <c r="A37" s="7" t="str">
        <f>'1.Laporan Data Induk '!A36</f>
        <v>100001263872-0</v>
      </c>
      <c r="B37" s="8">
        <f>VLOOKUP(A37,'2.Laporan Baki Aset'!D:G,4,0)</f>
        <v>2000</v>
      </c>
      <c r="C37" s="33" t="str">
        <f>VLOOKUP(A37,Table1[#All],5,0)</f>
        <v>KK/JANM/H/13/109</v>
      </c>
      <c r="D37" s="33" t="str">
        <f>VLOOKUP($A37,Table1[[#All],[No. Aset - Subnombor]:[Perihal Aset]],2,0)</f>
        <v>KOMPUTER MEJA</v>
      </c>
      <c r="E37" s="33" t="str">
        <f>VLOOKUP(A37,Table1[[#All],[No. Aset - Subnombor]:[Baki Usia Guna (Tahun/Bulan) ]],4,0)</f>
        <v>005/09</v>
      </c>
      <c r="F37" s="36" t="str">
        <f>VLOOKUP(C37,'3. Laporan SPPA'!A:A,1,0)</f>
        <v>KK/JANM/H/13/109</v>
      </c>
      <c r="G37" s="37" t="str">
        <f t="shared" si="0"/>
        <v>KK/JANM/H/13/109</v>
      </c>
    </row>
    <row r="38" spans="1:7" ht="20.100000000000001" customHeight="1" x14ac:dyDescent="0.2">
      <c r="A38" s="7" t="str">
        <f>'1.Laporan Data Induk '!A37</f>
        <v>100001263873-0</v>
      </c>
      <c r="B38" s="8">
        <f>VLOOKUP(A38,'2.Laporan Baki Aset'!D:G,4,0)</f>
        <v>2000</v>
      </c>
      <c r="C38" s="33" t="str">
        <f>VLOOKUP(A38,Table1[#All],5,0)</f>
        <v>KK/JANM/H/13/110</v>
      </c>
      <c r="D38" s="33" t="str">
        <f>VLOOKUP($A38,Table1[[#All],[No. Aset - Subnombor]:[Perihal Aset]],2,0)</f>
        <v>KOMPUTER MEJA</v>
      </c>
      <c r="E38" s="33" t="str">
        <f>VLOOKUP(A38,Table1[[#All],[No. Aset - Subnombor]:[Baki Usia Guna (Tahun/Bulan) ]],4,0)</f>
        <v>005/09</v>
      </c>
      <c r="F38" s="36" t="str">
        <f>VLOOKUP(C38,'3. Laporan SPPA'!A:A,1,0)</f>
        <v>KK/JANM/H/13/110</v>
      </c>
      <c r="G38" s="37" t="str">
        <f t="shared" si="0"/>
        <v>KK/JANM/H/13/110</v>
      </c>
    </row>
    <row r="39" spans="1:7" ht="20.100000000000001" customHeight="1" x14ac:dyDescent="0.2">
      <c r="A39" s="7" t="str">
        <f>'1.Laporan Data Induk '!A38</f>
        <v>100001263874-0</v>
      </c>
      <c r="B39" s="8">
        <f>VLOOKUP(A39,'2.Laporan Baki Aset'!D:G,4,0)</f>
        <v>2000</v>
      </c>
      <c r="C39" s="33" t="str">
        <f>VLOOKUP(A39,Table1[#All],5,0)</f>
        <v>KK/JANM/H/13/111</v>
      </c>
      <c r="D39" s="33" t="str">
        <f>VLOOKUP($A39,Table1[[#All],[No. Aset - Subnombor]:[Perihal Aset]],2,0)</f>
        <v>KOMPUTER MEJA</v>
      </c>
      <c r="E39" s="33" t="str">
        <f>VLOOKUP(A39,Table1[[#All],[No. Aset - Subnombor]:[Baki Usia Guna (Tahun/Bulan) ]],4,0)</f>
        <v>005/09</v>
      </c>
      <c r="F39" s="36" t="str">
        <f>VLOOKUP(C39,'3. Laporan SPPA'!A:A,1,0)</f>
        <v>KK/JANM/H/13/111</v>
      </c>
      <c r="G39" s="37" t="str">
        <f t="shared" si="0"/>
        <v>KK/JANM/H/13/111</v>
      </c>
    </row>
    <row r="40" spans="1:7" ht="20.100000000000001" customHeight="1" x14ac:dyDescent="0.2">
      <c r="A40" s="7" t="str">
        <f>'1.Laporan Data Induk '!A39</f>
        <v>100001263875-0</v>
      </c>
      <c r="B40" s="8">
        <f>VLOOKUP(A40,'2.Laporan Baki Aset'!D:G,4,0)</f>
        <v>2000</v>
      </c>
      <c r="C40" s="33" t="str">
        <f>VLOOKUP(A40,Table1[#All],5,0)</f>
        <v>KK/JANM/H/13/112</v>
      </c>
      <c r="D40" s="33" t="str">
        <f>VLOOKUP($A40,Table1[[#All],[No. Aset - Subnombor]:[Perihal Aset]],2,0)</f>
        <v>KOMPUTER MEJA</v>
      </c>
      <c r="E40" s="33" t="str">
        <f>VLOOKUP(A40,Table1[[#All],[No. Aset - Subnombor]:[Baki Usia Guna (Tahun/Bulan) ]],4,0)</f>
        <v>005/09</v>
      </c>
      <c r="F40" s="36" t="str">
        <f>VLOOKUP(C40,'3. Laporan SPPA'!A:A,1,0)</f>
        <v>KK/JANM/H/13/112</v>
      </c>
      <c r="G40" s="37" t="str">
        <f t="shared" si="0"/>
        <v>KK/JANM/H/13/112</v>
      </c>
    </row>
    <row r="41" spans="1:7" ht="20.100000000000001" customHeight="1" x14ac:dyDescent="0.2">
      <c r="A41" s="7" t="str">
        <f>'1.Laporan Data Induk '!A40</f>
        <v>100001263876-0</v>
      </c>
      <c r="B41" s="8">
        <f>VLOOKUP(A41,'2.Laporan Baki Aset'!D:G,4,0)</f>
        <v>2000</v>
      </c>
      <c r="C41" s="33" t="str">
        <f>VLOOKUP(A41,Table1[#All],5,0)</f>
        <v>KK/JANM/H/13/113</v>
      </c>
      <c r="D41" s="33" t="str">
        <f>VLOOKUP($A41,Table1[[#All],[No. Aset - Subnombor]:[Perihal Aset]],2,0)</f>
        <v>KOMPUTER MEJA</v>
      </c>
      <c r="E41" s="33" t="str">
        <f>VLOOKUP(A41,Table1[[#All],[No. Aset - Subnombor]:[Baki Usia Guna (Tahun/Bulan) ]],4,0)</f>
        <v>005/09</v>
      </c>
      <c r="F41" s="36" t="str">
        <f>VLOOKUP(C41,'3. Laporan SPPA'!A:A,1,0)</f>
        <v>KK/JANM/H/13/113</v>
      </c>
      <c r="G41" s="37" t="str">
        <f t="shared" si="0"/>
        <v>KK/JANM/H/13/113</v>
      </c>
    </row>
    <row r="42" spans="1:7" ht="20.100000000000001" customHeight="1" x14ac:dyDescent="0.2">
      <c r="A42" s="7" t="str">
        <f>'1.Laporan Data Induk '!A41</f>
        <v>100001263877-0</v>
      </c>
      <c r="B42" s="8">
        <f>VLOOKUP(A42,'2.Laporan Baki Aset'!D:G,4,0)</f>
        <v>2000</v>
      </c>
      <c r="C42" s="33" t="str">
        <f>VLOOKUP(A42,Table1[#All],5,0)</f>
        <v>KK/JANM/H/13/114</v>
      </c>
      <c r="D42" s="33" t="str">
        <f>VLOOKUP($A42,Table1[[#All],[No. Aset - Subnombor]:[Perihal Aset]],2,0)</f>
        <v>KOMPUTER MEJA</v>
      </c>
      <c r="E42" s="33" t="str">
        <f>VLOOKUP(A42,Table1[[#All],[No. Aset - Subnombor]:[Baki Usia Guna (Tahun/Bulan) ]],4,0)</f>
        <v>005/09</v>
      </c>
      <c r="F42" s="36" t="str">
        <f>VLOOKUP(C42,'3. Laporan SPPA'!A:A,1,0)</f>
        <v>KK/JANM/H/13/114</v>
      </c>
      <c r="G42" s="37" t="str">
        <f t="shared" si="0"/>
        <v>KK/JANM/H/13/114</v>
      </c>
    </row>
    <row r="43" spans="1:7" ht="20.100000000000001" customHeight="1" x14ac:dyDescent="0.2">
      <c r="A43" s="7" t="str">
        <f>'1.Laporan Data Induk '!A42</f>
        <v>100001263878-0</v>
      </c>
      <c r="B43" s="8">
        <f>VLOOKUP(A43,'2.Laporan Baki Aset'!D:G,4,0)</f>
        <v>2000</v>
      </c>
      <c r="C43" s="33" t="str">
        <f>VLOOKUP(A43,Table1[#All],5,0)</f>
        <v>KK/JANM/H/13/115</v>
      </c>
      <c r="D43" s="33" t="str">
        <f>VLOOKUP($A43,Table1[[#All],[No. Aset - Subnombor]:[Perihal Aset]],2,0)</f>
        <v>KOMPUTER MEJA</v>
      </c>
      <c r="E43" s="33" t="str">
        <f>VLOOKUP(A43,Table1[[#All],[No. Aset - Subnombor]:[Baki Usia Guna (Tahun/Bulan) ]],4,0)</f>
        <v>005/09</v>
      </c>
      <c r="F43" s="36" t="str">
        <f>VLOOKUP(C43,'3. Laporan SPPA'!A:A,1,0)</f>
        <v>KK/JANM/H/13/115</v>
      </c>
      <c r="G43" s="37" t="str">
        <f t="shared" si="0"/>
        <v>KK/JANM/H/13/115</v>
      </c>
    </row>
    <row r="44" spans="1:7" ht="20.100000000000001" customHeight="1" x14ac:dyDescent="0.2">
      <c r="A44" s="7" t="str">
        <f>'1.Laporan Data Induk '!A43</f>
        <v>100001263879-0</v>
      </c>
      <c r="B44" s="8">
        <f>VLOOKUP(A44,'2.Laporan Baki Aset'!D:G,4,0)</f>
        <v>2000</v>
      </c>
      <c r="C44" s="33" t="str">
        <f>VLOOKUP(A44,Table1[#All],5,0)</f>
        <v>KK/JANM/H/13/116</v>
      </c>
      <c r="D44" s="33" t="str">
        <f>VLOOKUP($A44,Table1[[#All],[No. Aset - Subnombor]:[Perihal Aset]],2,0)</f>
        <v>KOMPUTER MEJA</v>
      </c>
      <c r="E44" s="33" t="str">
        <f>VLOOKUP(A44,Table1[[#All],[No. Aset - Subnombor]:[Baki Usia Guna (Tahun/Bulan) ]],4,0)</f>
        <v>005/09</v>
      </c>
      <c r="F44" s="36" t="str">
        <f>VLOOKUP(C44,'3. Laporan SPPA'!A:A,1,0)</f>
        <v>KK/JANM/H/13/116</v>
      </c>
      <c r="G44" s="37" t="str">
        <f t="shared" si="0"/>
        <v>KK/JANM/H/13/116</v>
      </c>
    </row>
    <row r="45" spans="1:7" ht="20.100000000000001" customHeight="1" x14ac:dyDescent="0.2">
      <c r="A45" s="7" t="str">
        <f>'1.Laporan Data Induk '!A44</f>
        <v>100001263880-0</v>
      </c>
      <c r="B45" s="8">
        <f>VLOOKUP(A45,'2.Laporan Baki Aset'!D:G,4,0)</f>
        <v>2000</v>
      </c>
      <c r="C45" s="33" t="str">
        <f>VLOOKUP(A45,Table1[#All],5,0)</f>
        <v>KK/JANM/H/13/117</v>
      </c>
      <c r="D45" s="33" t="str">
        <f>VLOOKUP($A45,Table1[[#All],[No. Aset - Subnombor]:[Perihal Aset]],2,0)</f>
        <v>KOMPUTER MEJA</v>
      </c>
      <c r="E45" s="33" t="str">
        <f>VLOOKUP(A45,Table1[[#All],[No. Aset - Subnombor]:[Baki Usia Guna (Tahun/Bulan) ]],4,0)</f>
        <v>005/09</v>
      </c>
      <c r="F45" s="36" t="str">
        <f>VLOOKUP(C45,'3. Laporan SPPA'!A:A,1,0)</f>
        <v>KK/JANM/H/13/117</v>
      </c>
      <c r="G45" s="37" t="str">
        <f t="shared" si="0"/>
        <v>KK/JANM/H/13/117</v>
      </c>
    </row>
    <row r="46" spans="1:7" ht="20.100000000000001" customHeight="1" x14ac:dyDescent="0.2">
      <c r="A46" s="7" t="str">
        <f>'1.Laporan Data Induk '!A45</f>
        <v>100001263881-0</v>
      </c>
      <c r="B46" s="8">
        <f>VLOOKUP(A46,'2.Laporan Baki Aset'!D:G,4,0)</f>
        <v>2000</v>
      </c>
      <c r="C46" s="33" t="str">
        <f>VLOOKUP(A46,Table1[#All],5,0)</f>
        <v>KK/JANM/H/13/118</v>
      </c>
      <c r="D46" s="33" t="str">
        <f>VLOOKUP($A46,Table1[[#All],[No. Aset - Subnombor]:[Perihal Aset]],2,0)</f>
        <v>KOMPUTER MEJA</v>
      </c>
      <c r="E46" s="33" t="str">
        <f>VLOOKUP(A46,Table1[[#All],[No. Aset - Subnombor]:[Baki Usia Guna (Tahun/Bulan) ]],4,0)</f>
        <v>005/09</v>
      </c>
      <c r="F46" s="36" t="str">
        <f>VLOOKUP(C46,'3. Laporan SPPA'!A:A,1,0)</f>
        <v>KK/JANM/H/13/118</v>
      </c>
      <c r="G46" s="37" t="str">
        <f t="shared" si="0"/>
        <v>KK/JANM/H/13/118</v>
      </c>
    </row>
    <row r="47" spans="1:7" ht="20.100000000000001" customHeight="1" x14ac:dyDescent="0.2">
      <c r="A47" s="7" t="str">
        <f>'1.Laporan Data Induk '!A46</f>
        <v>100001263882-0</v>
      </c>
      <c r="B47" s="8">
        <f>VLOOKUP(A47,'2.Laporan Baki Aset'!D:G,4,0)</f>
        <v>2000</v>
      </c>
      <c r="C47" s="33" t="str">
        <f>VLOOKUP(A47,Table1[#All],5,0)</f>
        <v>KK/JANM/H/13/119</v>
      </c>
      <c r="D47" s="33" t="str">
        <f>VLOOKUP($A47,Table1[[#All],[No. Aset - Subnombor]:[Perihal Aset]],2,0)</f>
        <v>KOMPUTER MEJA</v>
      </c>
      <c r="E47" s="33" t="str">
        <f>VLOOKUP(A47,Table1[[#All],[No. Aset - Subnombor]:[Baki Usia Guna (Tahun/Bulan) ]],4,0)</f>
        <v>005/09</v>
      </c>
      <c r="F47" s="36" t="str">
        <f>VLOOKUP(C47,'3. Laporan SPPA'!A:A,1,0)</f>
        <v>KK/JANM/H/13/119</v>
      </c>
      <c r="G47" s="37" t="str">
        <f t="shared" si="0"/>
        <v>KK/JANM/H/13/119</v>
      </c>
    </row>
    <row r="48" spans="1:7" ht="20.100000000000001" customHeight="1" x14ac:dyDescent="0.2">
      <c r="A48" s="7" t="str">
        <f>'1.Laporan Data Induk '!A47</f>
        <v>100001263883-0</v>
      </c>
      <c r="B48" s="8">
        <f>VLOOKUP(A48,'2.Laporan Baki Aset'!D:G,4,0)</f>
        <v>2000</v>
      </c>
      <c r="C48" s="33" t="str">
        <f>VLOOKUP(A48,Table1[#All],5,0)</f>
        <v>KK/JANM/H/13/120</v>
      </c>
      <c r="D48" s="33" t="str">
        <f>VLOOKUP($A48,Table1[[#All],[No. Aset - Subnombor]:[Perihal Aset]],2,0)</f>
        <v>KOMPUTER MEJA</v>
      </c>
      <c r="E48" s="33" t="str">
        <f>VLOOKUP(A48,Table1[[#All],[No. Aset - Subnombor]:[Baki Usia Guna (Tahun/Bulan) ]],4,0)</f>
        <v>005/09</v>
      </c>
      <c r="F48" s="36" t="str">
        <f>VLOOKUP(C48,'3. Laporan SPPA'!A:A,1,0)</f>
        <v>KK/JANM/H/13/120</v>
      </c>
      <c r="G48" s="37" t="str">
        <f t="shared" si="0"/>
        <v>KK/JANM/H/13/120</v>
      </c>
    </row>
    <row r="49" spans="1:7" ht="20.100000000000001" customHeight="1" x14ac:dyDescent="0.2">
      <c r="A49" s="7" t="str">
        <f>'1.Laporan Data Induk '!A48</f>
        <v>100001263884-0</v>
      </c>
      <c r="B49" s="8">
        <f>VLOOKUP(A49,'2.Laporan Baki Aset'!D:G,4,0)</f>
        <v>2000</v>
      </c>
      <c r="C49" s="33" t="str">
        <f>VLOOKUP(A49,Table1[#All],5,0)</f>
        <v>KK/JANM/H/13/121</v>
      </c>
      <c r="D49" s="33" t="str">
        <f>VLOOKUP($A49,Table1[[#All],[No. Aset - Subnombor]:[Perihal Aset]],2,0)</f>
        <v>KOMPUTER MEJA</v>
      </c>
      <c r="E49" s="33" t="str">
        <f>VLOOKUP(A49,Table1[[#All],[No. Aset - Subnombor]:[Baki Usia Guna (Tahun/Bulan) ]],4,0)</f>
        <v>005/09</v>
      </c>
      <c r="F49" s="36" t="str">
        <f>VLOOKUP(C49,'3. Laporan SPPA'!A:A,1,0)</f>
        <v>KK/JANM/H/13/121</v>
      </c>
      <c r="G49" s="37" t="str">
        <f t="shared" si="0"/>
        <v>KK/JANM/H/13/121</v>
      </c>
    </row>
    <row r="50" spans="1:7" ht="20.100000000000001" customHeight="1" x14ac:dyDescent="0.2">
      <c r="A50" s="7" t="str">
        <f>'1.Laporan Data Induk '!A49</f>
        <v>100001263885-0</v>
      </c>
      <c r="B50" s="8">
        <f>VLOOKUP(A50,'2.Laporan Baki Aset'!D:G,4,0)</f>
        <v>2000</v>
      </c>
      <c r="C50" s="33" t="str">
        <f>VLOOKUP(A50,Table1[#All],5,0)</f>
        <v>KK/JANM/H/13/122</v>
      </c>
      <c r="D50" s="33" t="str">
        <f>VLOOKUP($A50,Table1[[#All],[No. Aset - Subnombor]:[Perihal Aset]],2,0)</f>
        <v>KOMPUTER MEJA</v>
      </c>
      <c r="E50" s="33" t="str">
        <f>VLOOKUP(A50,Table1[[#All],[No. Aset - Subnombor]:[Baki Usia Guna (Tahun/Bulan) ]],4,0)</f>
        <v>005/09</v>
      </c>
      <c r="F50" s="36" t="str">
        <f>VLOOKUP(C50,'3. Laporan SPPA'!A:A,1,0)</f>
        <v>KK/JANM/H/13/122</v>
      </c>
      <c r="G50" s="37" t="str">
        <f t="shared" si="0"/>
        <v>KK/JANM/H/13/122</v>
      </c>
    </row>
    <row r="51" spans="1:7" ht="20.100000000000001" customHeight="1" x14ac:dyDescent="0.2">
      <c r="A51" s="7" t="str">
        <f>'1.Laporan Data Induk '!A50</f>
        <v>100001263886-0</v>
      </c>
      <c r="B51" s="8">
        <f>VLOOKUP(A51,'2.Laporan Baki Aset'!D:G,4,0)</f>
        <v>2000</v>
      </c>
      <c r="C51" s="33" t="str">
        <f>VLOOKUP(A51,Table1[#All],5,0)</f>
        <v>KK/JANM/H/13/123</v>
      </c>
      <c r="D51" s="33" t="str">
        <f>VLOOKUP($A51,Table1[[#All],[No. Aset - Subnombor]:[Perihal Aset]],2,0)</f>
        <v>KOMPUTER MEJA</v>
      </c>
      <c r="E51" s="33" t="str">
        <f>VLOOKUP(A51,Table1[[#All],[No. Aset - Subnombor]:[Baki Usia Guna (Tahun/Bulan) ]],4,0)</f>
        <v>005/09</v>
      </c>
      <c r="F51" s="36" t="str">
        <f>VLOOKUP(C51,'3. Laporan SPPA'!A:A,1,0)</f>
        <v>KK/JANM/H/13/123</v>
      </c>
      <c r="G51" s="37" t="str">
        <f t="shared" si="0"/>
        <v>KK/JANM/H/13/123</v>
      </c>
    </row>
    <row r="52" spans="1:7" ht="20.100000000000001" customHeight="1" x14ac:dyDescent="0.2">
      <c r="A52" s="7" t="str">
        <f>'1.Laporan Data Induk '!A51</f>
        <v>100001263887-0</v>
      </c>
      <c r="B52" s="8">
        <f>VLOOKUP(A52,'2.Laporan Baki Aset'!D:G,4,0)</f>
        <v>2000</v>
      </c>
      <c r="C52" s="33" t="str">
        <f>VLOOKUP(A52,Table1[#All],5,0)</f>
        <v>KK/JANM/H/13/124</v>
      </c>
      <c r="D52" s="33" t="str">
        <f>VLOOKUP($A52,Table1[[#All],[No. Aset - Subnombor]:[Perihal Aset]],2,0)</f>
        <v>KOMPUTER MEJA</v>
      </c>
      <c r="E52" s="33" t="str">
        <f>VLOOKUP(A52,Table1[[#All],[No. Aset - Subnombor]:[Baki Usia Guna (Tahun/Bulan) ]],4,0)</f>
        <v>005/09</v>
      </c>
      <c r="F52" s="36" t="str">
        <f>VLOOKUP(C52,'3. Laporan SPPA'!A:A,1,0)</f>
        <v>KK/JANM/H/13/124</v>
      </c>
      <c r="G52" s="37" t="str">
        <f t="shared" si="0"/>
        <v>KK/JANM/H/13/124</v>
      </c>
    </row>
    <row r="53" spans="1:7" ht="20.100000000000001" customHeight="1" x14ac:dyDescent="0.2">
      <c r="A53" s="7" t="str">
        <f>'1.Laporan Data Induk '!A52</f>
        <v>100001263888-0</v>
      </c>
      <c r="B53" s="8">
        <f>VLOOKUP(A53,'2.Laporan Baki Aset'!D:G,4,0)</f>
        <v>2000</v>
      </c>
      <c r="C53" s="33" t="str">
        <f>VLOOKUP(A53,Table1[#All],5,0)</f>
        <v>KK/JANM/H/13/125</v>
      </c>
      <c r="D53" s="33" t="str">
        <f>VLOOKUP($A53,Table1[[#All],[No. Aset - Subnombor]:[Perihal Aset]],2,0)</f>
        <v>KOMPUTER MEJA</v>
      </c>
      <c r="E53" s="33" t="str">
        <f>VLOOKUP(A53,Table1[[#All],[No. Aset - Subnombor]:[Baki Usia Guna (Tahun/Bulan) ]],4,0)</f>
        <v>005/09</v>
      </c>
      <c r="F53" s="36" t="str">
        <f>VLOOKUP(C53,'3. Laporan SPPA'!A:A,1,0)</f>
        <v>KK/JANM/H/13/125</v>
      </c>
      <c r="G53" s="37" t="str">
        <f t="shared" si="0"/>
        <v>KK/JANM/H/13/125</v>
      </c>
    </row>
    <row r="54" spans="1:7" ht="20.100000000000001" customHeight="1" x14ac:dyDescent="0.2">
      <c r="A54" s="7" t="str">
        <f>'1.Laporan Data Induk '!A53</f>
        <v>100001263889-0</v>
      </c>
      <c r="B54" s="8">
        <f>VLOOKUP(A54,'2.Laporan Baki Aset'!D:G,4,0)</f>
        <v>2000</v>
      </c>
      <c r="C54" s="33" t="str">
        <f>VLOOKUP(A54,Table1[#All],5,0)</f>
        <v>KK/JANM/H/13/126</v>
      </c>
      <c r="D54" s="33" t="str">
        <f>VLOOKUP($A54,Table1[[#All],[No. Aset - Subnombor]:[Perihal Aset]],2,0)</f>
        <v>KOMPUTER MEJA</v>
      </c>
      <c r="E54" s="33" t="str">
        <f>VLOOKUP(A54,Table1[[#All],[No. Aset - Subnombor]:[Baki Usia Guna (Tahun/Bulan) ]],4,0)</f>
        <v>005/09</v>
      </c>
      <c r="F54" s="36" t="str">
        <f>VLOOKUP(C54,'3. Laporan SPPA'!A:A,1,0)</f>
        <v>KK/JANM/H/13/126</v>
      </c>
      <c r="G54" s="37" t="str">
        <f t="shared" si="0"/>
        <v>KK/JANM/H/13/126</v>
      </c>
    </row>
    <row r="55" spans="1:7" ht="20.100000000000001" customHeight="1" x14ac:dyDescent="0.2">
      <c r="A55" s="7" t="str">
        <f>'1.Laporan Data Induk '!A54</f>
        <v>100001263890-0</v>
      </c>
      <c r="B55" s="8">
        <f>VLOOKUP(A55,'2.Laporan Baki Aset'!D:G,4,0)</f>
        <v>2000</v>
      </c>
      <c r="C55" s="33" t="str">
        <f>VLOOKUP(A55,Table1[#All],5,0)</f>
        <v>KK/JANM/H/13/127</v>
      </c>
      <c r="D55" s="33" t="str">
        <f>VLOOKUP($A55,Table1[[#All],[No. Aset - Subnombor]:[Perihal Aset]],2,0)</f>
        <v>KOMPUTER MEJA</v>
      </c>
      <c r="E55" s="33" t="str">
        <f>VLOOKUP(A55,Table1[[#All],[No. Aset - Subnombor]:[Baki Usia Guna (Tahun/Bulan) ]],4,0)</f>
        <v>005/09</v>
      </c>
      <c r="F55" s="36" t="str">
        <f>VLOOKUP(C55,'3. Laporan SPPA'!A:A,1,0)</f>
        <v>KK/JANM/H/13/127</v>
      </c>
      <c r="G55" s="37" t="str">
        <f t="shared" si="0"/>
        <v>KK/JANM/H/13/127</v>
      </c>
    </row>
    <row r="56" spans="1:7" ht="20.100000000000001" customHeight="1" x14ac:dyDescent="0.2">
      <c r="A56" s="7" t="str">
        <f>'1.Laporan Data Induk '!A55</f>
        <v>100001263891-0</v>
      </c>
      <c r="B56" s="8">
        <f>VLOOKUP(A56,'2.Laporan Baki Aset'!D:G,4,0)</f>
        <v>2000</v>
      </c>
      <c r="C56" s="33" t="str">
        <f>VLOOKUP(A56,Table1[#All],5,0)</f>
        <v>KK/JANM/H/13/128</v>
      </c>
      <c r="D56" s="33" t="str">
        <f>VLOOKUP($A56,Table1[[#All],[No. Aset - Subnombor]:[Perihal Aset]],2,0)</f>
        <v>KOMPUTER MEJA</v>
      </c>
      <c r="E56" s="33" t="str">
        <f>VLOOKUP(A56,Table1[[#All],[No. Aset - Subnombor]:[Baki Usia Guna (Tahun/Bulan) ]],4,0)</f>
        <v>005/09</v>
      </c>
      <c r="F56" s="36" t="str">
        <f>VLOOKUP(C56,'3. Laporan SPPA'!A:A,1,0)</f>
        <v>KK/JANM/H/13/128</v>
      </c>
      <c r="G56" s="37" t="str">
        <f t="shared" si="0"/>
        <v>KK/JANM/H/13/128</v>
      </c>
    </row>
    <row r="57" spans="1:7" ht="20.100000000000001" customHeight="1" x14ac:dyDescent="0.2">
      <c r="A57" s="7" t="str">
        <f>'1.Laporan Data Induk '!A56</f>
        <v>100001263892-0</v>
      </c>
      <c r="B57" s="8">
        <f>VLOOKUP(A57,'2.Laporan Baki Aset'!D:G,4,0)</f>
        <v>2000</v>
      </c>
      <c r="C57" s="33" t="str">
        <f>VLOOKUP(A57,Table1[#All],5,0)</f>
        <v>KK/JANM/H/13/129</v>
      </c>
      <c r="D57" s="33" t="str">
        <f>VLOOKUP($A57,Table1[[#All],[No. Aset - Subnombor]:[Perihal Aset]],2,0)</f>
        <v>KOMPUTER MEJA</v>
      </c>
      <c r="E57" s="33" t="str">
        <f>VLOOKUP(A57,Table1[[#All],[No. Aset - Subnombor]:[Baki Usia Guna (Tahun/Bulan) ]],4,0)</f>
        <v>005/09</v>
      </c>
      <c r="F57" s="36" t="str">
        <f>VLOOKUP(C57,'3. Laporan SPPA'!A:A,1,0)</f>
        <v>KK/JANM/H/13/129</v>
      </c>
      <c r="G57" s="37" t="str">
        <f t="shared" si="0"/>
        <v>KK/JANM/H/13/129</v>
      </c>
    </row>
    <row r="58" spans="1:7" ht="20.100000000000001" customHeight="1" x14ac:dyDescent="0.2">
      <c r="A58" s="7" t="str">
        <f>'1.Laporan Data Induk '!A57</f>
        <v>100001263893-0</v>
      </c>
      <c r="B58" s="8">
        <f>VLOOKUP(A58,'2.Laporan Baki Aset'!D:G,4,0)</f>
        <v>2000</v>
      </c>
      <c r="C58" s="33" t="str">
        <f>VLOOKUP(A58,Table1[#All],5,0)</f>
        <v>KK/JANM/H/13/130</v>
      </c>
      <c r="D58" s="33" t="str">
        <f>VLOOKUP($A58,Table1[[#All],[No. Aset - Subnombor]:[Perihal Aset]],2,0)</f>
        <v>KOMPUTER MEJA</v>
      </c>
      <c r="E58" s="33" t="str">
        <f>VLOOKUP(A58,Table1[[#All],[No. Aset - Subnombor]:[Baki Usia Guna (Tahun/Bulan) ]],4,0)</f>
        <v>005/09</v>
      </c>
      <c r="F58" s="36" t="str">
        <f>VLOOKUP(C58,'3. Laporan SPPA'!A:A,1,0)</f>
        <v>KK/JANM/H/13/130</v>
      </c>
      <c r="G58" s="37" t="str">
        <f t="shared" si="0"/>
        <v>KK/JANM/H/13/130</v>
      </c>
    </row>
    <row r="59" spans="1:7" ht="20.100000000000001" customHeight="1" x14ac:dyDescent="0.2">
      <c r="A59" s="7" t="str">
        <f>'1.Laporan Data Induk '!A58</f>
        <v>100001263894-0</v>
      </c>
      <c r="B59" s="8">
        <f>VLOOKUP(A59,'2.Laporan Baki Aset'!D:G,4,0)</f>
        <v>2000</v>
      </c>
      <c r="C59" s="33" t="str">
        <f>VLOOKUP(A59,Table1[#All],5,0)</f>
        <v>KK/JANM/H/13/131</v>
      </c>
      <c r="D59" s="33" t="str">
        <f>VLOOKUP($A59,Table1[[#All],[No. Aset - Subnombor]:[Perihal Aset]],2,0)</f>
        <v>KOMPUTER MEJA</v>
      </c>
      <c r="E59" s="33" t="str">
        <f>VLOOKUP(A59,Table1[[#All],[No. Aset - Subnombor]:[Baki Usia Guna (Tahun/Bulan) ]],4,0)</f>
        <v>005/09</v>
      </c>
      <c r="F59" s="36" t="str">
        <f>VLOOKUP(C59,'3. Laporan SPPA'!A:A,1,0)</f>
        <v>KK/JANM/H/13/131</v>
      </c>
      <c r="G59" s="37" t="str">
        <f t="shared" si="0"/>
        <v>KK/JANM/H/13/131</v>
      </c>
    </row>
    <row r="60" spans="1:7" ht="20.100000000000001" customHeight="1" x14ac:dyDescent="0.2">
      <c r="A60" s="7" t="str">
        <f>'1.Laporan Data Induk '!A59</f>
        <v>100001263895-0</v>
      </c>
      <c r="B60" s="8">
        <f>VLOOKUP(A60,'2.Laporan Baki Aset'!D:G,4,0)</f>
        <v>2000</v>
      </c>
      <c r="C60" s="33" t="str">
        <f>VLOOKUP(A60,Table1[#All],5,0)</f>
        <v>KK/JANM/H/13/132</v>
      </c>
      <c r="D60" s="33" t="str">
        <f>VLOOKUP($A60,Table1[[#All],[No. Aset - Subnombor]:[Perihal Aset]],2,0)</f>
        <v>KOMPUTER MEJA</v>
      </c>
      <c r="E60" s="33" t="str">
        <f>VLOOKUP(A60,Table1[[#All],[No. Aset - Subnombor]:[Baki Usia Guna (Tahun/Bulan) ]],4,0)</f>
        <v>005/09</v>
      </c>
      <c r="F60" s="36" t="str">
        <f>VLOOKUP(C60,'3. Laporan SPPA'!A:A,1,0)</f>
        <v>KK/JANM/H/13/132</v>
      </c>
      <c r="G60" s="37" t="str">
        <f t="shared" si="0"/>
        <v>KK/JANM/H/13/132</v>
      </c>
    </row>
    <row r="61" spans="1:7" ht="20.100000000000001" customHeight="1" x14ac:dyDescent="0.2">
      <c r="A61" s="7" t="str">
        <f>'1.Laporan Data Induk '!A60</f>
        <v>100001263896-0</v>
      </c>
      <c r="B61" s="8">
        <f>VLOOKUP(A61,'2.Laporan Baki Aset'!D:G,4,0)</f>
        <v>2000</v>
      </c>
      <c r="C61" s="33" t="str">
        <f>VLOOKUP(A61,Table1[#All],5,0)</f>
        <v>KK/JANM/H/13/133</v>
      </c>
      <c r="D61" s="33" t="str">
        <f>VLOOKUP($A61,Table1[[#All],[No. Aset - Subnombor]:[Perihal Aset]],2,0)</f>
        <v>KOMPUTER MEJA</v>
      </c>
      <c r="E61" s="33" t="str">
        <f>VLOOKUP(A61,Table1[[#All],[No. Aset - Subnombor]:[Baki Usia Guna (Tahun/Bulan) ]],4,0)</f>
        <v>005/09</v>
      </c>
      <c r="F61" s="36" t="str">
        <f>VLOOKUP(C61,'3. Laporan SPPA'!A:A,1,0)</f>
        <v>KK/JANM/H/13/133</v>
      </c>
      <c r="G61" s="37" t="str">
        <f t="shared" si="0"/>
        <v>KK/JANM/H/13/133</v>
      </c>
    </row>
    <row r="62" spans="1:7" ht="20.100000000000001" customHeight="1" x14ac:dyDescent="0.2">
      <c r="A62" s="7" t="str">
        <f>'1.Laporan Data Induk '!A61</f>
        <v>100001263897-0</v>
      </c>
      <c r="B62" s="8">
        <f>VLOOKUP(A62,'2.Laporan Baki Aset'!D:G,4,0)</f>
        <v>2000</v>
      </c>
      <c r="C62" s="33" t="str">
        <f>VLOOKUP(A62,Table1[#All],5,0)</f>
        <v>KK/JANM/H/13/134</v>
      </c>
      <c r="D62" s="33" t="str">
        <f>VLOOKUP($A62,Table1[[#All],[No. Aset - Subnombor]:[Perihal Aset]],2,0)</f>
        <v>KOMPUTER MEJA</v>
      </c>
      <c r="E62" s="33" t="str">
        <f>VLOOKUP(A62,Table1[[#All],[No. Aset - Subnombor]:[Baki Usia Guna (Tahun/Bulan) ]],4,0)</f>
        <v>005/09</v>
      </c>
      <c r="F62" s="36" t="e">
        <f>VLOOKUP(C62,'3. Laporan SPPA'!A:A,1,0)</f>
        <v>#N/A</v>
      </c>
      <c r="G62" s="37">
        <f t="shared" si="0"/>
        <v>2000</v>
      </c>
    </row>
    <row r="63" spans="1:7" ht="20.100000000000001" customHeight="1" x14ac:dyDescent="0.2">
      <c r="A63" s="7" t="str">
        <f>'1.Laporan Data Induk '!A62</f>
        <v>100001263898-0</v>
      </c>
      <c r="B63" s="8">
        <f>VLOOKUP(A63,'2.Laporan Baki Aset'!D:G,4,0)</f>
        <v>2000</v>
      </c>
      <c r="C63" s="33" t="str">
        <f>VLOOKUP(A63,Table1[#All],5,0)</f>
        <v>KK/JANM/H/13/162</v>
      </c>
      <c r="D63" s="33" t="str">
        <f>VLOOKUP($A63,Table1[[#All],[No. Aset - Subnombor]:[Perihal Aset]],2,0)</f>
        <v>KOMPUTER MEJA</v>
      </c>
      <c r="E63" s="33" t="str">
        <f>VLOOKUP(A63,Table1[[#All],[No. Aset - Subnombor]:[Baki Usia Guna (Tahun/Bulan) ]],4,0)</f>
        <v>005/09</v>
      </c>
      <c r="F63" s="36" t="str">
        <f>VLOOKUP(C63,'3. Laporan SPPA'!A:A,1,0)</f>
        <v>KK/JANM/H/13/162</v>
      </c>
      <c r="G63" s="37" t="str">
        <f t="shared" si="0"/>
        <v>KK/JANM/H/13/162</v>
      </c>
    </row>
    <row r="64" spans="1:7" ht="20.100000000000001" customHeight="1" x14ac:dyDescent="0.2">
      <c r="A64" s="7" t="str">
        <f>'1.Laporan Data Induk '!A63</f>
        <v>100001263899-0</v>
      </c>
      <c r="B64" s="8">
        <f>VLOOKUP(A64,'2.Laporan Baki Aset'!D:G,4,0)</f>
        <v>2000</v>
      </c>
      <c r="C64" s="33" t="str">
        <f>VLOOKUP(A64,Table1[#All],5,0)</f>
        <v>KK/JANM/H/13/163</v>
      </c>
      <c r="D64" s="33" t="str">
        <f>VLOOKUP($A64,Table1[[#All],[No. Aset - Subnombor]:[Perihal Aset]],2,0)</f>
        <v>KOMPUTER MEJA</v>
      </c>
      <c r="E64" s="33" t="str">
        <f>VLOOKUP(A64,Table1[[#All],[No. Aset - Subnombor]:[Baki Usia Guna (Tahun/Bulan) ]],4,0)</f>
        <v>005/09</v>
      </c>
      <c r="F64" s="36" t="str">
        <f>VLOOKUP(C64,'3. Laporan SPPA'!A:A,1,0)</f>
        <v>KK/JANM/H/13/163</v>
      </c>
      <c r="G64" s="37" t="str">
        <f t="shared" si="0"/>
        <v>KK/JANM/H/13/163</v>
      </c>
    </row>
    <row r="65" spans="1:7" ht="20.100000000000001" customHeight="1" x14ac:dyDescent="0.2">
      <c r="A65" s="7" t="str">
        <f>'1.Laporan Data Induk '!A64</f>
        <v>100001263900-0</v>
      </c>
      <c r="B65" s="8">
        <f>VLOOKUP(A65,'2.Laporan Baki Aset'!D:G,4,0)</f>
        <v>4000</v>
      </c>
      <c r="C65" s="33" t="str">
        <f>VLOOKUP(A65,Table1[#All],5,0)</f>
        <v>KK/JANM/H/13/164</v>
      </c>
      <c r="D65" s="33" t="str">
        <f>VLOOKUP($A65,Table1[[#All],[No. Aset - Subnombor]:[Perihal Aset]],2,0)</f>
        <v>KOMPUTER RIBA</v>
      </c>
      <c r="E65" s="33" t="str">
        <f>VLOOKUP(A65,Table1[[#All],[No. Aset - Subnombor]:[Baki Usia Guna (Tahun/Bulan) ]],4,0)</f>
        <v>005/09</v>
      </c>
      <c r="F65" s="36" t="str">
        <f>VLOOKUP(C65,'3. Laporan SPPA'!A:A,1,0)</f>
        <v>KK/JANM/H/13/164</v>
      </c>
      <c r="G65" s="37" t="str">
        <f t="shared" si="0"/>
        <v>KK/JANM/H/13/164</v>
      </c>
    </row>
    <row r="66" spans="1:7" ht="20.100000000000001" customHeight="1" x14ac:dyDescent="0.2">
      <c r="A66" s="7" t="str">
        <f>'1.Laporan Data Induk '!A65</f>
        <v>100001263901-0</v>
      </c>
      <c r="B66" s="8">
        <f>VLOOKUP(A66,'2.Laporan Baki Aset'!D:G,4,0)</f>
        <v>5350</v>
      </c>
      <c r="C66" s="33" t="str">
        <f>VLOOKUP(A66,Table1[#All],5,0)</f>
        <v>KK/JANM/H/14/209</v>
      </c>
      <c r="D66" s="33" t="str">
        <f>VLOOKUP($A66,Table1[[#All],[No. Aset - Subnombor]:[Perihal Aset]],2,0)</f>
        <v>KOMPUTER RIBA</v>
      </c>
      <c r="E66" s="33" t="str">
        <f>VLOOKUP(A66,Table1[[#All],[No. Aset - Subnombor]:[Baki Usia Guna (Tahun/Bulan) ]],4,0)</f>
        <v>006/11</v>
      </c>
      <c r="F66" s="36" t="str">
        <f>VLOOKUP(C66,'3. Laporan SPPA'!A:A,1,0)</f>
        <v>KK/JANM/H/14/209</v>
      </c>
      <c r="G66" s="37" t="str">
        <f t="shared" si="0"/>
        <v>KK/JANM/H/14/209</v>
      </c>
    </row>
    <row r="67" spans="1:7" ht="20.100000000000001" customHeight="1" x14ac:dyDescent="0.2">
      <c r="A67" s="7" t="str">
        <f>'1.Laporan Data Induk '!A66</f>
        <v>100001263902-0</v>
      </c>
      <c r="B67" s="8">
        <f>VLOOKUP(A67,'2.Laporan Baki Aset'!D:G,4,0)</f>
        <v>8460</v>
      </c>
      <c r="C67" s="33" t="str">
        <f>VLOOKUP(A67,Table1[#All],5,0)</f>
        <v>KK/JANM/H/14/210</v>
      </c>
      <c r="D67" s="33" t="str">
        <f>VLOOKUP($A67,Table1[[#All],[No. Aset - Subnombor]:[Perihal Aset]],2,0)</f>
        <v>PENCETAK LASER</v>
      </c>
      <c r="E67" s="33" t="str">
        <f>VLOOKUP(A67,Table1[[#All],[No. Aset - Subnombor]:[Baki Usia Guna (Tahun/Bulan) ]],4,0)</f>
        <v>006/11</v>
      </c>
      <c r="F67" s="36" t="str">
        <f>VLOOKUP(C67,'3. Laporan SPPA'!A:A,1,0)</f>
        <v>KK/JANM/H/14/210</v>
      </c>
      <c r="G67" s="37" t="str">
        <f t="shared" si="0"/>
        <v>KK/JANM/H/14/210</v>
      </c>
    </row>
    <row r="68" spans="1:7" ht="20.100000000000001" customHeight="1" x14ac:dyDescent="0.2">
      <c r="A68" s="7" t="str">
        <f>'1.Laporan Data Induk '!A67</f>
        <v>100001263903-0</v>
      </c>
      <c r="B68" s="8">
        <f>VLOOKUP(A68,'2.Laporan Baki Aset'!D:G,4,0)</f>
        <v>2730</v>
      </c>
      <c r="C68" s="33" t="str">
        <f>VLOOKUP(A68,Table1[#All],5,0)</f>
        <v>KK/JANM/H/14/211</v>
      </c>
      <c r="D68" s="33" t="str">
        <f>VLOOKUP($A68,Table1[[#All],[No. Aset - Subnombor]:[Perihal Aset]],2,0)</f>
        <v>PENCETAK LASER</v>
      </c>
      <c r="E68" s="33" t="str">
        <f>VLOOKUP(A68,Table1[[#All],[No. Aset - Subnombor]:[Baki Usia Guna (Tahun/Bulan) ]],4,0)</f>
        <v>006/11</v>
      </c>
      <c r="F68" s="36" t="str">
        <f>VLOOKUP(C68,'3. Laporan SPPA'!A:A,1,0)</f>
        <v>KK/JANM/H/14/211</v>
      </c>
      <c r="G68" s="37" t="str">
        <f t="shared" ref="G68:G131" si="1">IFERROR(F68,B68)</f>
        <v>KK/JANM/H/14/211</v>
      </c>
    </row>
    <row r="69" spans="1:7" ht="20.100000000000001" customHeight="1" x14ac:dyDescent="0.2">
      <c r="A69" s="7" t="str">
        <f>'1.Laporan Data Induk '!A68</f>
        <v>100001263904-0</v>
      </c>
      <c r="B69" s="8">
        <f>VLOOKUP(A69,'2.Laporan Baki Aset'!D:G,4,0)</f>
        <v>2330</v>
      </c>
      <c r="C69" s="33" t="str">
        <f>VLOOKUP(A69,Table1[#All],5,0)</f>
        <v>KK/JANM/H/14/225</v>
      </c>
      <c r="D69" s="33" t="str">
        <f>VLOOKUP($A69,Table1[[#All],[No. Aset - Subnombor]:[Perihal Aset]],2,0)</f>
        <v>KOMPUTER MEJA</v>
      </c>
      <c r="E69" s="33" t="str">
        <f>VLOOKUP(A69,Table1[[#All],[No. Aset - Subnombor]:[Baki Usia Guna (Tahun/Bulan) ]],4,0)</f>
        <v>006/11</v>
      </c>
      <c r="F69" s="36" t="str">
        <f>VLOOKUP(C69,'3. Laporan SPPA'!A:A,1,0)</f>
        <v>KK/JANM/H/14/225</v>
      </c>
      <c r="G69" s="37" t="str">
        <f t="shared" si="1"/>
        <v>KK/JANM/H/14/225</v>
      </c>
    </row>
    <row r="70" spans="1:7" ht="20.100000000000001" customHeight="1" x14ac:dyDescent="0.2">
      <c r="A70" s="7" t="str">
        <f>'1.Laporan Data Induk '!A69</f>
        <v>100001263905-0</v>
      </c>
      <c r="B70" s="8">
        <f>VLOOKUP(A70,'2.Laporan Baki Aset'!D:G,4,0)</f>
        <v>2330</v>
      </c>
      <c r="C70" s="33" t="str">
        <f>VLOOKUP(A70,Table1[#All],5,0)</f>
        <v>KK/JANM/H/14/226</v>
      </c>
      <c r="D70" s="33" t="str">
        <f>VLOOKUP($A70,Table1[[#All],[No. Aset - Subnombor]:[Perihal Aset]],2,0)</f>
        <v>KOMPUTER MEJA</v>
      </c>
      <c r="E70" s="33" t="str">
        <f>VLOOKUP(A70,Table1[[#All],[No. Aset - Subnombor]:[Baki Usia Guna (Tahun/Bulan) ]],4,0)</f>
        <v>006/11</v>
      </c>
      <c r="F70" s="36" t="str">
        <f>VLOOKUP(C70,'3. Laporan SPPA'!A:A,1,0)</f>
        <v>KK/JANM/H/14/226</v>
      </c>
      <c r="G70" s="37" t="str">
        <f t="shared" si="1"/>
        <v>KK/JANM/H/14/226</v>
      </c>
    </row>
    <row r="71" spans="1:7" ht="20.100000000000001" customHeight="1" x14ac:dyDescent="0.2">
      <c r="A71" s="7" t="str">
        <f>'1.Laporan Data Induk '!A70</f>
        <v>100001263906-0</v>
      </c>
      <c r="B71" s="8">
        <f>VLOOKUP(A71,'2.Laporan Baki Aset'!D:G,4,0)</f>
        <v>2330</v>
      </c>
      <c r="C71" s="33" t="str">
        <f>VLOOKUP(A71,Table1[#All],5,0)</f>
        <v>KK/JANM/H/14/227</v>
      </c>
      <c r="D71" s="33" t="str">
        <f>VLOOKUP($A71,Table1[[#All],[No. Aset - Subnombor]:[Perihal Aset]],2,0)</f>
        <v>KOMPUTER MEJA</v>
      </c>
      <c r="E71" s="33" t="str">
        <f>VLOOKUP(A71,Table1[[#All],[No. Aset - Subnombor]:[Baki Usia Guna (Tahun/Bulan) ]],4,0)</f>
        <v>006/11</v>
      </c>
      <c r="F71" s="36" t="str">
        <f>VLOOKUP(C71,'3. Laporan SPPA'!A:A,1,0)</f>
        <v>KK/JANM/H/14/227</v>
      </c>
      <c r="G71" s="37" t="str">
        <f t="shared" si="1"/>
        <v>KK/JANM/H/14/227</v>
      </c>
    </row>
    <row r="72" spans="1:7" ht="20.100000000000001" customHeight="1" x14ac:dyDescent="0.2">
      <c r="A72" s="7" t="str">
        <f>'1.Laporan Data Induk '!A71</f>
        <v>100001263907-0</v>
      </c>
      <c r="B72" s="8">
        <f>VLOOKUP(A72,'2.Laporan Baki Aset'!D:G,4,0)</f>
        <v>2330</v>
      </c>
      <c r="C72" s="33" t="str">
        <f>VLOOKUP(A72,Table1[#All],5,0)</f>
        <v>KK/JANM/H/14/228</v>
      </c>
      <c r="D72" s="33" t="str">
        <f>VLOOKUP($A72,Table1[[#All],[No. Aset - Subnombor]:[Perihal Aset]],2,0)</f>
        <v>KOMPUTER MEJA</v>
      </c>
      <c r="E72" s="33" t="str">
        <f>VLOOKUP(A72,Table1[[#All],[No. Aset - Subnombor]:[Baki Usia Guna (Tahun/Bulan) ]],4,0)</f>
        <v>006/11</v>
      </c>
      <c r="F72" s="36" t="str">
        <f>VLOOKUP(C72,'3. Laporan SPPA'!A:A,1,0)</f>
        <v>KK/JANM/H/14/228</v>
      </c>
      <c r="G72" s="37" t="str">
        <f t="shared" si="1"/>
        <v>KK/JANM/H/14/228</v>
      </c>
    </row>
    <row r="73" spans="1:7" ht="20.100000000000001" customHeight="1" x14ac:dyDescent="0.2">
      <c r="A73" s="7" t="str">
        <f>'1.Laporan Data Induk '!A72</f>
        <v>100001263908-0</v>
      </c>
      <c r="B73" s="8">
        <f>VLOOKUP(A73,'2.Laporan Baki Aset'!D:G,4,0)</f>
        <v>2330</v>
      </c>
      <c r="C73" s="33" t="str">
        <f>VLOOKUP(A73,Table1[#All],5,0)</f>
        <v>KK/JANM/H/14/229</v>
      </c>
      <c r="D73" s="33" t="str">
        <f>VLOOKUP($A73,Table1[[#All],[No. Aset - Subnombor]:[Perihal Aset]],2,0)</f>
        <v>KOMPUTER MEJA</v>
      </c>
      <c r="E73" s="33" t="str">
        <f>VLOOKUP(A73,Table1[[#All],[No. Aset - Subnombor]:[Baki Usia Guna (Tahun/Bulan) ]],4,0)</f>
        <v>006/11</v>
      </c>
      <c r="F73" s="36" t="str">
        <f>VLOOKUP(C73,'3. Laporan SPPA'!A:A,1,0)</f>
        <v>KK/JANM/H/14/229</v>
      </c>
      <c r="G73" s="37" t="str">
        <f t="shared" si="1"/>
        <v>KK/JANM/H/14/229</v>
      </c>
    </row>
    <row r="74" spans="1:7" ht="20.100000000000001" customHeight="1" x14ac:dyDescent="0.2">
      <c r="A74" s="7" t="str">
        <f>'1.Laporan Data Induk '!A73</f>
        <v>100001263909-0</v>
      </c>
      <c r="B74" s="8">
        <f>VLOOKUP(A74,'2.Laporan Baki Aset'!D:G,4,0)</f>
        <v>2330</v>
      </c>
      <c r="C74" s="33" t="str">
        <f>VLOOKUP(A74,Table1[#All],5,0)</f>
        <v>KK/JANM/H/14/230</v>
      </c>
      <c r="D74" s="33" t="str">
        <f>VLOOKUP($A74,Table1[[#All],[No. Aset - Subnombor]:[Perihal Aset]],2,0)</f>
        <v>KOMPUTER MEJA</v>
      </c>
      <c r="E74" s="33" t="str">
        <f>VLOOKUP(A74,Table1[[#All],[No. Aset - Subnombor]:[Baki Usia Guna (Tahun/Bulan) ]],4,0)</f>
        <v>006/11</v>
      </c>
      <c r="F74" s="36" t="str">
        <f>VLOOKUP(C74,'3. Laporan SPPA'!A:A,1,0)</f>
        <v>KK/JANM/H/14/230</v>
      </c>
      <c r="G74" s="37" t="str">
        <f t="shared" si="1"/>
        <v>KK/JANM/H/14/230</v>
      </c>
    </row>
    <row r="75" spans="1:7" ht="20.100000000000001" customHeight="1" x14ac:dyDescent="0.2">
      <c r="A75" s="7" t="str">
        <f>'1.Laporan Data Induk '!A74</f>
        <v>100001263910-0</v>
      </c>
      <c r="B75" s="8">
        <f>VLOOKUP(A75,'2.Laporan Baki Aset'!D:G,4,0)</f>
        <v>2330</v>
      </c>
      <c r="C75" s="33" t="str">
        <f>VLOOKUP(A75,Table1[#All],5,0)</f>
        <v>KK/JANM/H/14/231</v>
      </c>
      <c r="D75" s="33" t="str">
        <f>VLOOKUP($A75,Table1[[#All],[No. Aset - Subnombor]:[Perihal Aset]],2,0)</f>
        <v>KOMPUTER MEJA</v>
      </c>
      <c r="E75" s="33" t="str">
        <f>VLOOKUP(A75,Table1[[#All],[No. Aset - Subnombor]:[Baki Usia Guna (Tahun/Bulan) ]],4,0)</f>
        <v>006/11</v>
      </c>
      <c r="F75" s="36" t="str">
        <f>VLOOKUP(C75,'3. Laporan SPPA'!A:A,1,0)</f>
        <v>KK/JANM/H/14/231</v>
      </c>
      <c r="G75" s="37" t="str">
        <f t="shared" si="1"/>
        <v>KK/JANM/H/14/231</v>
      </c>
    </row>
    <row r="76" spans="1:7" ht="20.100000000000001" customHeight="1" x14ac:dyDescent="0.2">
      <c r="A76" s="7" t="str">
        <f>'1.Laporan Data Induk '!A75</f>
        <v>100001263911-0</v>
      </c>
      <c r="B76" s="8">
        <f>VLOOKUP(A76,'2.Laporan Baki Aset'!D:G,4,0)</f>
        <v>2330</v>
      </c>
      <c r="C76" s="33" t="str">
        <f>VLOOKUP(A76,Table1[#All],5,0)</f>
        <v>KK/JANM/H/14/232</v>
      </c>
      <c r="D76" s="33" t="str">
        <f>VLOOKUP($A76,Table1[[#All],[No. Aset - Subnombor]:[Perihal Aset]],2,0)</f>
        <v>KOMPUTER MEJA</v>
      </c>
      <c r="E76" s="33" t="str">
        <f>VLOOKUP(A76,Table1[[#All],[No. Aset - Subnombor]:[Baki Usia Guna (Tahun/Bulan) ]],4,0)</f>
        <v>006/11</v>
      </c>
      <c r="F76" s="36" t="str">
        <f>VLOOKUP(C76,'3. Laporan SPPA'!A:A,1,0)</f>
        <v>KK/JANM/H/14/232</v>
      </c>
      <c r="G76" s="37" t="str">
        <f t="shared" si="1"/>
        <v>KK/JANM/H/14/232</v>
      </c>
    </row>
    <row r="77" spans="1:7" ht="20.100000000000001" customHeight="1" x14ac:dyDescent="0.2">
      <c r="A77" s="7" t="str">
        <f>'1.Laporan Data Induk '!A76</f>
        <v>100001263912-0</v>
      </c>
      <c r="B77" s="8">
        <f>VLOOKUP(A77,'2.Laporan Baki Aset'!D:G,4,0)</f>
        <v>2330</v>
      </c>
      <c r="C77" s="33" t="str">
        <f>VLOOKUP(A77,Table1[#All],5,0)</f>
        <v>KK/JANM/H/14/233</v>
      </c>
      <c r="D77" s="33" t="str">
        <f>VLOOKUP($A77,Table1[[#All],[No. Aset - Subnombor]:[Perihal Aset]],2,0)</f>
        <v>KOMPUTER MEJA</v>
      </c>
      <c r="E77" s="33" t="str">
        <f>VLOOKUP(A77,Table1[[#All],[No. Aset - Subnombor]:[Baki Usia Guna (Tahun/Bulan) ]],4,0)</f>
        <v>006/11</v>
      </c>
      <c r="F77" s="36" t="str">
        <f>VLOOKUP(C77,'3. Laporan SPPA'!A:A,1,0)</f>
        <v>KK/JANM/H/14/233</v>
      </c>
      <c r="G77" s="37" t="str">
        <f t="shared" si="1"/>
        <v>KK/JANM/H/14/233</v>
      </c>
    </row>
    <row r="78" spans="1:7" ht="20.100000000000001" customHeight="1" x14ac:dyDescent="0.2">
      <c r="A78" s="7" t="str">
        <f>'1.Laporan Data Induk '!A77</f>
        <v>100001263913-0</v>
      </c>
      <c r="B78" s="8">
        <f>VLOOKUP(A78,'2.Laporan Baki Aset'!D:G,4,0)</f>
        <v>2330</v>
      </c>
      <c r="C78" s="33" t="str">
        <f>VLOOKUP(A78,Table1[#All],5,0)</f>
        <v>KK/JANM/H/14/234</v>
      </c>
      <c r="D78" s="33" t="str">
        <f>VLOOKUP($A78,Table1[[#All],[No. Aset - Subnombor]:[Perihal Aset]],2,0)</f>
        <v>KOMPUTER MEJA</v>
      </c>
      <c r="E78" s="33" t="str">
        <f>VLOOKUP(A78,Table1[[#All],[No. Aset - Subnombor]:[Baki Usia Guna (Tahun/Bulan) ]],4,0)</f>
        <v>006/11</v>
      </c>
      <c r="F78" s="36" t="str">
        <f>VLOOKUP(C78,'3. Laporan SPPA'!A:A,1,0)</f>
        <v>KK/JANM/H/14/234</v>
      </c>
      <c r="G78" s="37" t="str">
        <f t="shared" si="1"/>
        <v>KK/JANM/H/14/234</v>
      </c>
    </row>
    <row r="79" spans="1:7" ht="20.100000000000001" customHeight="1" x14ac:dyDescent="0.2">
      <c r="A79" s="7" t="str">
        <f>'1.Laporan Data Induk '!A78</f>
        <v>100001263914-0</v>
      </c>
      <c r="B79" s="8">
        <f>VLOOKUP(A79,'2.Laporan Baki Aset'!D:G,4,0)</f>
        <v>2330</v>
      </c>
      <c r="C79" s="33" t="str">
        <f>VLOOKUP(A79,Table1[#All],5,0)</f>
        <v>KK/JANM/H/14/235</v>
      </c>
      <c r="D79" s="33" t="str">
        <f>VLOOKUP($A79,Table1[[#All],[No. Aset - Subnombor]:[Perihal Aset]],2,0)</f>
        <v>KOMPUTER MEJA</v>
      </c>
      <c r="E79" s="33" t="str">
        <f>VLOOKUP(A79,Table1[[#All],[No. Aset - Subnombor]:[Baki Usia Guna (Tahun/Bulan) ]],4,0)</f>
        <v>006/11</v>
      </c>
      <c r="F79" s="36" t="str">
        <f>VLOOKUP(C79,'3. Laporan SPPA'!A:A,1,0)</f>
        <v>KK/JANM/H/14/235</v>
      </c>
      <c r="G79" s="37" t="str">
        <f t="shared" si="1"/>
        <v>KK/JANM/H/14/235</v>
      </c>
    </row>
    <row r="80" spans="1:7" ht="20.100000000000001" customHeight="1" x14ac:dyDescent="0.2">
      <c r="A80" s="7" t="str">
        <f>'1.Laporan Data Induk '!A79</f>
        <v>100001263915-0</v>
      </c>
      <c r="B80" s="8">
        <f>VLOOKUP(A80,'2.Laporan Baki Aset'!D:G,4,0)</f>
        <v>2330</v>
      </c>
      <c r="C80" s="33" t="str">
        <f>VLOOKUP(A80,Table1[#All],5,0)</f>
        <v>KK/JANM/H/14/236</v>
      </c>
      <c r="D80" s="33" t="str">
        <f>VLOOKUP($A80,Table1[[#All],[No. Aset - Subnombor]:[Perihal Aset]],2,0)</f>
        <v>KOMPUTER MEJA</v>
      </c>
      <c r="E80" s="33" t="str">
        <f>VLOOKUP(A80,Table1[[#All],[No. Aset - Subnombor]:[Baki Usia Guna (Tahun/Bulan) ]],4,0)</f>
        <v>006/11</v>
      </c>
      <c r="F80" s="36" t="str">
        <f>VLOOKUP(C80,'3. Laporan SPPA'!A:A,1,0)</f>
        <v>KK/JANM/H/14/236</v>
      </c>
      <c r="G80" s="37" t="str">
        <f t="shared" si="1"/>
        <v>KK/JANM/H/14/236</v>
      </c>
    </row>
    <row r="81" spans="1:7" ht="20.100000000000001" customHeight="1" x14ac:dyDescent="0.2">
      <c r="A81" s="7" t="str">
        <f>'1.Laporan Data Induk '!A80</f>
        <v>100001263916-0</v>
      </c>
      <c r="B81" s="8">
        <f>VLOOKUP(A81,'2.Laporan Baki Aset'!D:G,4,0)</f>
        <v>2330</v>
      </c>
      <c r="C81" s="33" t="str">
        <f>VLOOKUP(A81,Table1[#All],5,0)</f>
        <v>KK/JANM/H/14/237</v>
      </c>
      <c r="D81" s="33" t="str">
        <f>VLOOKUP($A81,Table1[[#All],[No. Aset - Subnombor]:[Perihal Aset]],2,0)</f>
        <v>KOMPUTER MEJA</v>
      </c>
      <c r="E81" s="33" t="str">
        <f>VLOOKUP(A81,Table1[[#All],[No. Aset - Subnombor]:[Baki Usia Guna (Tahun/Bulan) ]],4,0)</f>
        <v>006/11</v>
      </c>
      <c r="F81" s="36" t="str">
        <f>VLOOKUP(C81,'3. Laporan SPPA'!A:A,1,0)</f>
        <v>KK/JANM/H/14/237</v>
      </c>
      <c r="G81" s="37" t="str">
        <f t="shared" si="1"/>
        <v>KK/JANM/H/14/237</v>
      </c>
    </row>
    <row r="82" spans="1:7" ht="20.100000000000001" customHeight="1" x14ac:dyDescent="0.2">
      <c r="A82" s="7" t="str">
        <f>'1.Laporan Data Induk '!A81</f>
        <v>100001263917-0</v>
      </c>
      <c r="B82" s="8">
        <f>VLOOKUP(A82,'2.Laporan Baki Aset'!D:G,4,0)</f>
        <v>2330</v>
      </c>
      <c r="C82" s="33" t="str">
        <f>VLOOKUP(A82,Table1[#All],5,0)</f>
        <v>KK/JANM/H/14/238</v>
      </c>
      <c r="D82" s="33" t="str">
        <f>VLOOKUP($A82,Table1[[#All],[No. Aset - Subnombor]:[Perihal Aset]],2,0)</f>
        <v>KOMPUTER MEJA</v>
      </c>
      <c r="E82" s="33" t="str">
        <f>VLOOKUP(A82,Table1[[#All],[No. Aset - Subnombor]:[Baki Usia Guna (Tahun/Bulan) ]],4,0)</f>
        <v>006/11</v>
      </c>
      <c r="F82" s="36" t="str">
        <f>VLOOKUP(C82,'3. Laporan SPPA'!A:A,1,0)</f>
        <v>KK/JANM/H/14/238</v>
      </c>
      <c r="G82" s="37" t="str">
        <f t="shared" si="1"/>
        <v>KK/JANM/H/14/238</v>
      </c>
    </row>
    <row r="83" spans="1:7" ht="20.100000000000001" customHeight="1" x14ac:dyDescent="0.2">
      <c r="A83" s="7" t="str">
        <f>'1.Laporan Data Induk '!A82</f>
        <v>100001263918-0</v>
      </c>
      <c r="B83" s="8">
        <f>VLOOKUP(A83,'2.Laporan Baki Aset'!D:G,4,0)</f>
        <v>2330</v>
      </c>
      <c r="C83" s="33" t="str">
        <f>VLOOKUP(A83,Table1[#All],5,0)</f>
        <v>KK/JANM/H/14/239</v>
      </c>
      <c r="D83" s="33" t="str">
        <f>VLOOKUP($A83,Table1[[#All],[No. Aset - Subnombor]:[Perihal Aset]],2,0)</f>
        <v>KOMPUTER MEJA</v>
      </c>
      <c r="E83" s="33" t="str">
        <f>VLOOKUP(A83,Table1[[#All],[No. Aset - Subnombor]:[Baki Usia Guna (Tahun/Bulan) ]],4,0)</f>
        <v>006/11</v>
      </c>
      <c r="F83" s="36" t="str">
        <f>VLOOKUP(C83,'3. Laporan SPPA'!A:A,1,0)</f>
        <v>KK/JANM/H/14/239</v>
      </c>
      <c r="G83" s="37" t="str">
        <f t="shared" si="1"/>
        <v>KK/JANM/H/14/239</v>
      </c>
    </row>
    <row r="84" spans="1:7" ht="20.100000000000001" customHeight="1" x14ac:dyDescent="0.2">
      <c r="A84" s="7" t="str">
        <f>'1.Laporan Data Induk '!A83</f>
        <v>100001263919-0</v>
      </c>
      <c r="B84" s="8">
        <f>VLOOKUP(A84,'2.Laporan Baki Aset'!D:G,4,0)</f>
        <v>2330</v>
      </c>
      <c r="C84" s="33" t="str">
        <f>VLOOKUP(A84,Table1[#All],5,0)</f>
        <v>KK/JANM/H/14/240</v>
      </c>
      <c r="D84" s="33" t="str">
        <f>VLOOKUP($A84,Table1[[#All],[No. Aset - Subnombor]:[Perihal Aset]],2,0)</f>
        <v>KOMPUTER MEJA</v>
      </c>
      <c r="E84" s="33" t="str">
        <f>VLOOKUP(A84,Table1[[#All],[No. Aset - Subnombor]:[Baki Usia Guna (Tahun/Bulan) ]],4,0)</f>
        <v>006/11</v>
      </c>
      <c r="F84" s="36" t="str">
        <f>VLOOKUP(C84,'3. Laporan SPPA'!A:A,1,0)</f>
        <v>KK/JANM/H/14/240</v>
      </c>
      <c r="G84" s="37" t="str">
        <f t="shared" si="1"/>
        <v>KK/JANM/H/14/240</v>
      </c>
    </row>
    <row r="85" spans="1:7" ht="20.100000000000001" customHeight="1" x14ac:dyDescent="0.2">
      <c r="A85" s="7" t="str">
        <f>'1.Laporan Data Induk '!A84</f>
        <v>100001263920-0</v>
      </c>
      <c r="B85" s="8">
        <f>VLOOKUP(A85,'2.Laporan Baki Aset'!D:G,4,0)</f>
        <v>2330</v>
      </c>
      <c r="C85" s="33" t="str">
        <f>VLOOKUP(A85,Table1[#All],5,0)</f>
        <v>KK/JANM/H/14/241</v>
      </c>
      <c r="D85" s="33" t="str">
        <f>VLOOKUP($A85,Table1[[#All],[No. Aset - Subnombor]:[Perihal Aset]],2,0)</f>
        <v>KOMPUTER MEJA</v>
      </c>
      <c r="E85" s="33" t="str">
        <f>VLOOKUP(A85,Table1[[#All],[No. Aset - Subnombor]:[Baki Usia Guna (Tahun/Bulan) ]],4,0)</f>
        <v>006/11</v>
      </c>
      <c r="F85" s="36" t="str">
        <f>VLOOKUP(C85,'3. Laporan SPPA'!A:A,1,0)</f>
        <v>KK/JANM/H/14/241</v>
      </c>
      <c r="G85" s="37" t="str">
        <f t="shared" si="1"/>
        <v>KK/JANM/H/14/241</v>
      </c>
    </row>
    <row r="86" spans="1:7" ht="20.100000000000001" customHeight="1" x14ac:dyDescent="0.2">
      <c r="A86" s="7" t="str">
        <f>'1.Laporan Data Induk '!A85</f>
        <v>100001263921-0</v>
      </c>
      <c r="B86" s="8">
        <f>VLOOKUP(A86,'2.Laporan Baki Aset'!D:G,4,0)</f>
        <v>2330</v>
      </c>
      <c r="C86" s="33" t="str">
        <f>VLOOKUP(A86,Table1[#All],5,0)</f>
        <v>KK/JANM/H/14/242</v>
      </c>
      <c r="D86" s="33" t="str">
        <f>VLOOKUP($A86,Table1[[#All],[No. Aset - Subnombor]:[Perihal Aset]],2,0)</f>
        <v>KOMPUTER MEJA</v>
      </c>
      <c r="E86" s="33" t="str">
        <f>VLOOKUP(A86,Table1[[#All],[No. Aset - Subnombor]:[Baki Usia Guna (Tahun/Bulan) ]],4,0)</f>
        <v>006/11</v>
      </c>
      <c r="F86" s="36" t="str">
        <f>VLOOKUP(C86,'3. Laporan SPPA'!A:A,1,0)</f>
        <v>KK/JANM/H/14/242</v>
      </c>
      <c r="G86" s="37" t="str">
        <f t="shared" si="1"/>
        <v>KK/JANM/H/14/242</v>
      </c>
    </row>
    <row r="87" spans="1:7" ht="20.100000000000001" customHeight="1" x14ac:dyDescent="0.2">
      <c r="A87" s="7" t="str">
        <f>'1.Laporan Data Induk '!A86</f>
        <v>100001263922-0</v>
      </c>
      <c r="B87" s="8">
        <f>VLOOKUP(A87,'2.Laporan Baki Aset'!D:G,4,0)</f>
        <v>2330</v>
      </c>
      <c r="C87" s="33" t="str">
        <f>VLOOKUP(A87,Table1[#All],5,0)</f>
        <v>KK/JANM/H/14/243</v>
      </c>
      <c r="D87" s="33" t="str">
        <f>VLOOKUP($A87,Table1[[#All],[No. Aset - Subnombor]:[Perihal Aset]],2,0)</f>
        <v>KOMPUTER MEJA</v>
      </c>
      <c r="E87" s="33" t="str">
        <f>VLOOKUP(A87,Table1[[#All],[No. Aset - Subnombor]:[Baki Usia Guna (Tahun/Bulan) ]],4,0)</f>
        <v>006/11</v>
      </c>
      <c r="F87" s="36" t="str">
        <f>VLOOKUP(C87,'3. Laporan SPPA'!A:A,1,0)</f>
        <v>KK/JANM/H/14/243</v>
      </c>
      <c r="G87" s="37" t="str">
        <f t="shared" si="1"/>
        <v>KK/JANM/H/14/243</v>
      </c>
    </row>
    <row r="88" spans="1:7" ht="20.100000000000001" customHeight="1" x14ac:dyDescent="0.2">
      <c r="A88" s="7" t="str">
        <f>'1.Laporan Data Induk '!A87</f>
        <v>100001263923-0</v>
      </c>
      <c r="B88" s="8">
        <f>VLOOKUP(A88,'2.Laporan Baki Aset'!D:G,4,0)</f>
        <v>2330</v>
      </c>
      <c r="C88" s="33" t="str">
        <f>VLOOKUP(A88,Table1[#All],5,0)</f>
        <v>KK/JANM/H/14/244</v>
      </c>
      <c r="D88" s="33" t="str">
        <f>VLOOKUP($A88,Table1[[#All],[No. Aset - Subnombor]:[Perihal Aset]],2,0)</f>
        <v>KOMPUTER MEJA</v>
      </c>
      <c r="E88" s="33" t="str">
        <f>VLOOKUP(A88,Table1[[#All],[No. Aset - Subnombor]:[Baki Usia Guna (Tahun/Bulan) ]],4,0)</f>
        <v>006/11</v>
      </c>
      <c r="F88" s="36" t="str">
        <f>VLOOKUP(C88,'3. Laporan SPPA'!A:A,1,0)</f>
        <v>KK/JANM/H/14/244</v>
      </c>
      <c r="G88" s="37" t="str">
        <f t="shared" si="1"/>
        <v>KK/JANM/H/14/244</v>
      </c>
    </row>
    <row r="89" spans="1:7" ht="20.100000000000001" customHeight="1" x14ac:dyDescent="0.2">
      <c r="A89" s="7" t="str">
        <f>'1.Laporan Data Induk '!A88</f>
        <v>100001263924-0</v>
      </c>
      <c r="B89" s="8">
        <f>VLOOKUP(A89,'2.Laporan Baki Aset'!D:G,4,0)</f>
        <v>2330</v>
      </c>
      <c r="C89" s="33" t="str">
        <f>VLOOKUP(A89,Table1[#All],5,0)</f>
        <v>KK/JANM/H/14/245</v>
      </c>
      <c r="D89" s="33" t="str">
        <f>VLOOKUP($A89,Table1[[#All],[No. Aset - Subnombor]:[Perihal Aset]],2,0)</f>
        <v>KOMPUTER MEJA</v>
      </c>
      <c r="E89" s="33" t="str">
        <f>VLOOKUP(A89,Table1[[#All],[No. Aset - Subnombor]:[Baki Usia Guna (Tahun/Bulan) ]],4,0)</f>
        <v>006/11</v>
      </c>
      <c r="F89" s="36" t="str">
        <f>VLOOKUP(C89,'3. Laporan SPPA'!A:A,1,0)</f>
        <v>KK/JANM/H/14/245</v>
      </c>
      <c r="G89" s="37" t="str">
        <f t="shared" si="1"/>
        <v>KK/JANM/H/14/245</v>
      </c>
    </row>
    <row r="90" spans="1:7" ht="20.100000000000001" customHeight="1" x14ac:dyDescent="0.2">
      <c r="A90" s="7" t="str">
        <f>'1.Laporan Data Induk '!A89</f>
        <v>100001263925-0</v>
      </c>
      <c r="B90" s="8">
        <f>VLOOKUP(A90,'2.Laporan Baki Aset'!D:G,4,0)</f>
        <v>2330</v>
      </c>
      <c r="C90" s="33" t="str">
        <f>VLOOKUP(A90,Table1[#All],5,0)</f>
        <v>KK/JANM/H/14/246</v>
      </c>
      <c r="D90" s="33" t="str">
        <f>VLOOKUP($A90,Table1[[#All],[No. Aset - Subnombor]:[Perihal Aset]],2,0)</f>
        <v>KOMPUTER MEJA</v>
      </c>
      <c r="E90" s="33" t="str">
        <f>VLOOKUP(A90,Table1[[#All],[No. Aset - Subnombor]:[Baki Usia Guna (Tahun/Bulan) ]],4,0)</f>
        <v>006/11</v>
      </c>
      <c r="F90" s="36" t="str">
        <f>VLOOKUP(C90,'3. Laporan SPPA'!A:A,1,0)</f>
        <v>KK/JANM/H/14/246</v>
      </c>
      <c r="G90" s="37" t="str">
        <f t="shared" si="1"/>
        <v>KK/JANM/H/14/246</v>
      </c>
    </row>
    <row r="91" spans="1:7" ht="20.100000000000001" customHeight="1" x14ac:dyDescent="0.2">
      <c r="A91" s="7" t="str">
        <f>'1.Laporan Data Induk '!A90</f>
        <v>100001263926-0</v>
      </c>
      <c r="B91" s="8">
        <f>VLOOKUP(A91,'2.Laporan Baki Aset'!D:G,4,0)</f>
        <v>2330</v>
      </c>
      <c r="C91" s="33" t="str">
        <f>VLOOKUP(A91,Table1[#All],5,0)</f>
        <v>KK/JANM/H/14/247</v>
      </c>
      <c r="D91" s="33" t="str">
        <f>VLOOKUP($A91,Table1[[#All],[No. Aset - Subnombor]:[Perihal Aset]],2,0)</f>
        <v>KOMPUTER MEJA</v>
      </c>
      <c r="E91" s="33" t="str">
        <f>VLOOKUP(A91,Table1[[#All],[No. Aset - Subnombor]:[Baki Usia Guna (Tahun/Bulan) ]],4,0)</f>
        <v>006/11</v>
      </c>
      <c r="F91" s="36" t="str">
        <f>VLOOKUP(C91,'3. Laporan SPPA'!A:A,1,0)</f>
        <v>KK/JANM/H/14/247</v>
      </c>
      <c r="G91" s="37" t="str">
        <f t="shared" si="1"/>
        <v>KK/JANM/H/14/247</v>
      </c>
    </row>
    <row r="92" spans="1:7" ht="20.100000000000001" customHeight="1" x14ac:dyDescent="0.2">
      <c r="A92" s="7" t="str">
        <f>'1.Laporan Data Induk '!A91</f>
        <v>100001263927-0</v>
      </c>
      <c r="B92" s="8">
        <f>VLOOKUP(A92,'2.Laporan Baki Aset'!D:G,4,0)</f>
        <v>5350</v>
      </c>
      <c r="C92" s="33" t="str">
        <f>VLOOKUP(A92,Table1[#All],5,0)</f>
        <v>KK/JANM/H/14/248</v>
      </c>
      <c r="D92" s="33" t="str">
        <f>VLOOKUP($A92,Table1[[#All],[No. Aset - Subnombor]:[Perihal Aset]],2,0)</f>
        <v>KOMPUTER RIBA</v>
      </c>
      <c r="E92" s="33" t="str">
        <f>VLOOKUP(A92,Table1[[#All],[No. Aset - Subnombor]:[Baki Usia Guna (Tahun/Bulan) ]],4,0)</f>
        <v>006/11</v>
      </c>
      <c r="F92" s="36" t="str">
        <f>VLOOKUP(C92,'3. Laporan SPPA'!A:A,1,0)</f>
        <v>KK/JANM/H/14/248</v>
      </c>
      <c r="G92" s="37" t="str">
        <f t="shared" si="1"/>
        <v>KK/JANM/H/14/248</v>
      </c>
    </row>
    <row r="93" spans="1:7" ht="20.100000000000001" customHeight="1" x14ac:dyDescent="0.2">
      <c r="A93" s="7" t="str">
        <f>'1.Laporan Data Induk '!A92</f>
        <v>100001263928-0</v>
      </c>
      <c r="B93" s="8">
        <f>VLOOKUP(A93,'2.Laporan Baki Aset'!D:G,4,0)</f>
        <v>3553</v>
      </c>
      <c r="C93" s="33" t="str">
        <f>VLOOKUP(A93,Table1[#All],5,0)</f>
        <v>KK/JANM/H/14/521</v>
      </c>
      <c r="D93" s="33" t="str">
        <f>VLOOKUP($A93,Table1[[#All],[No. Aset - Subnombor]:[Perihal Aset]],2,0)</f>
        <v>KOMPUTER TABLET</v>
      </c>
      <c r="E93" s="33" t="str">
        <f>VLOOKUP(A93,Table1[[#All],[No. Aset - Subnombor]:[Baki Usia Guna (Tahun/Bulan) ]],4,0)</f>
        <v>007/01</v>
      </c>
      <c r="F93" s="36" t="str">
        <f>VLOOKUP(C93,'3. Laporan SPPA'!A:A,1,0)</f>
        <v>KK/JANM/H/14/521</v>
      </c>
      <c r="G93" s="37" t="str">
        <f t="shared" si="1"/>
        <v>KK/JANM/H/14/521</v>
      </c>
    </row>
    <row r="94" spans="1:7" ht="20.100000000000001" customHeight="1" x14ac:dyDescent="0.2">
      <c r="A94" s="7" t="str">
        <f>'1.Laporan Data Induk '!A93</f>
        <v>100001263929-0</v>
      </c>
      <c r="B94" s="8">
        <f>VLOOKUP(A94,'2.Laporan Baki Aset'!D:G,4,0)</f>
        <v>3553</v>
      </c>
      <c r="C94" s="33" t="str">
        <f>VLOOKUP(A94,Table1[#All],5,0)</f>
        <v>KK/JANM/H/14/523</v>
      </c>
      <c r="D94" s="33" t="str">
        <f>VLOOKUP($A94,Table1[[#All],[No. Aset - Subnombor]:[Perihal Aset]],2,0)</f>
        <v>KIPAS PENYEJUK KOMPUTER</v>
      </c>
      <c r="E94" s="33" t="str">
        <f>VLOOKUP(A94,Table1[[#All],[No. Aset - Subnombor]:[Baki Usia Guna (Tahun/Bulan) ]],4,0)</f>
        <v>007/01</v>
      </c>
      <c r="F94" s="36" t="e">
        <f>VLOOKUP(C94,'3. Laporan SPPA'!A:A,1,0)</f>
        <v>#N/A</v>
      </c>
      <c r="G94" s="37">
        <f t="shared" si="1"/>
        <v>3553</v>
      </c>
    </row>
    <row r="95" spans="1:7" ht="20.100000000000001" customHeight="1" x14ac:dyDescent="0.2">
      <c r="A95" s="7" t="str">
        <f>'1.Laporan Data Induk '!A94</f>
        <v>100001263930-0</v>
      </c>
      <c r="B95" s="8">
        <f>VLOOKUP(A95,'2.Laporan Baki Aset'!D:G,4,0)</f>
        <v>3553</v>
      </c>
      <c r="C95" s="33" t="str">
        <f>VLOOKUP(A95,Table1[#All],5,0)</f>
        <v>KK/JANM/H/14/602</v>
      </c>
      <c r="D95" s="33" t="str">
        <f>VLOOKUP($A95,Table1[[#All],[No. Aset - Subnombor]:[Perihal Aset]],2,0)</f>
        <v>KOMPUTER TABLET</v>
      </c>
      <c r="E95" s="33" t="str">
        <f>VLOOKUP(A95,Table1[[#All],[No. Aset - Subnombor]:[Baki Usia Guna (Tahun/Bulan) ]],4,0)</f>
        <v>007/01</v>
      </c>
      <c r="F95" s="36" t="str">
        <f>VLOOKUP(C95,'3. Laporan SPPA'!A:A,1,0)</f>
        <v>KK/JANM/H/14/602</v>
      </c>
      <c r="G95" s="37" t="str">
        <f t="shared" si="1"/>
        <v>KK/JANM/H/14/602</v>
      </c>
    </row>
    <row r="96" spans="1:7" ht="20.100000000000001" customHeight="1" x14ac:dyDescent="0.2">
      <c r="A96" s="7" t="str">
        <f>'1.Laporan Data Induk '!A95</f>
        <v>100001263931-0</v>
      </c>
      <c r="B96" s="8">
        <f>VLOOKUP(A96,'2.Laporan Baki Aset'!D:G,4,0)</f>
        <v>19900</v>
      </c>
      <c r="C96" s="33" t="str">
        <f>VLOOKUP(A96,Table1[#All],5,0)</f>
        <v>KK/JANM/H/15/30</v>
      </c>
      <c r="D96" s="33" t="str">
        <f>VLOOKUP($A96,Table1[[#All],[No. Aset - Subnombor]:[Perihal Aset]],2,0)</f>
        <v>KOMPUTER RIBA</v>
      </c>
      <c r="E96" s="33" t="str">
        <f>VLOOKUP(A96,Table1[[#All],[No. Aset - Subnombor]:[Baki Usia Guna (Tahun/Bulan) ]],4,0)</f>
        <v>008/00</v>
      </c>
      <c r="F96" s="36" t="str">
        <f>VLOOKUP(C96,'3. Laporan SPPA'!A:A,1,0)</f>
        <v>KK/JANM/H/15/30</v>
      </c>
      <c r="G96" s="37" t="str">
        <f t="shared" si="1"/>
        <v>KK/JANM/H/15/30</v>
      </c>
    </row>
    <row r="97" spans="1:7" ht="20.100000000000001" customHeight="1" x14ac:dyDescent="0.2">
      <c r="A97" s="7" t="str">
        <f>'1.Laporan Data Induk '!A96</f>
        <v>100001263932-0</v>
      </c>
      <c r="B97" s="8">
        <f>VLOOKUP(A97,'2.Laporan Baki Aset'!D:G,4,0)</f>
        <v>3691</v>
      </c>
      <c r="C97" s="33" t="str">
        <f>VLOOKUP(A97,Table1[#All],5,0)</f>
        <v>KK/JANM/H/15/97</v>
      </c>
      <c r="D97" s="33" t="str">
        <f>VLOOKUP($A97,Table1[[#All],[No. Aset - Subnombor]:[Perihal Aset]],2,0)</f>
        <v>KOMPUTER TABLET</v>
      </c>
      <c r="E97" s="33" t="str">
        <f>VLOOKUP(A97,Table1[[#All],[No. Aset - Subnombor]:[Baki Usia Guna (Tahun/Bulan) ]],4,0)</f>
        <v>008/01</v>
      </c>
      <c r="F97" s="36" t="str">
        <f>VLOOKUP(C97,'3. Laporan SPPA'!A:A,1,0)</f>
        <v>KK/JANM/H/15/97</v>
      </c>
      <c r="G97" s="37" t="str">
        <f t="shared" si="1"/>
        <v>KK/JANM/H/15/97</v>
      </c>
    </row>
    <row r="98" spans="1:7" ht="20.100000000000001" customHeight="1" x14ac:dyDescent="0.2">
      <c r="A98" s="7" t="str">
        <f>'1.Laporan Data Induk '!A97</f>
        <v>100001263933-0</v>
      </c>
      <c r="B98" s="8">
        <f>VLOOKUP(A98,'2.Laporan Baki Aset'!D:G,4,0)</f>
        <v>30645</v>
      </c>
      <c r="C98" s="33" t="str">
        <f>VLOOKUP(A98,Table1[#All],5,0)</f>
        <v>KK/JANM/H/17/40</v>
      </c>
      <c r="D98" s="33" t="str">
        <f>VLOOKUP($A98,Table1[[#All],[No. Aset - Subnombor]:[Perihal Aset]],2,0)</f>
        <v>PENCETAK GARIS MATRIX</v>
      </c>
      <c r="E98" s="33" t="str">
        <f>VLOOKUP(A98,Table1[[#All],[No. Aset - Subnombor]:[Baki Usia Guna (Tahun/Bulan) ]],4,0)</f>
        <v>010/00</v>
      </c>
      <c r="F98" s="36" t="str">
        <f>VLOOKUP(C98,'3. Laporan SPPA'!A:A,1,0)</f>
        <v>KK/JANM/H/17/40</v>
      </c>
      <c r="G98" s="37" t="str">
        <f t="shared" si="1"/>
        <v>KK/JANM/H/17/40</v>
      </c>
    </row>
    <row r="99" spans="1:7" ht="20.100000000000001" customHeight="1" x14ac:dyDescent="0.2">
      <c r="A99" s="7" t="str">
        <f>'1.Laporan Data Induk '!A98</f>
        <v>100001263934-0</v>
      </c>
      <c r="B99" s="8">
        <f>VLOOKUP(A99,'2.Laporan Baki Aset'!D:G,4,0)</f>
        <v>2300</v>
      </c>
      <c r="C99" s="33" t="str">
        <f>VLOOKUP(A99,Table1[#All],5,0)</f>
        <v>KK/JANM/H/06/287</v>
      </c>
      <c r="D99" s="33" t="str">
        <f>VLOOKUP($A99,Table1[[#All],[No. Aset - Subnombor]:[Perihal Aset]],2,0)</f>
        <v>KOMPUTER MEJA</v>
      </c>
      <c r="E99" s="33" t="str">
        <f>VLOOKUP(A99,Table1[[#All],[No. Aset - Subnombor]:[Baki Usia Guna (Tahun/Bulan) ]],4,0)</f>
        <v>000/00</v>
      </c>
      <c r="F99" s="36" t="e">
        <f>VLOOKUP(C99,'3. Laporan SPPA'!A:A,1,0)</f>
        <v>#N/A</v>
      </c>
      <c r="G99" s="37">
        <f t="shared" si="1"/>
        <v>2300</v>
      </c>
    </row>
    <row r="100" spans="1:7" ht="20.100000000000001" customHeight="1" x14ac:dyDescent="0.2">
      <c r="A100" s="7" t="str">
        <f>'1.Laporan Data Induk '!A99</f>
        <v>100001263935-0</v>
      </c>
      <c r="B100" s="8">
        <f>VLOOKUP(A100,'2.Laporan Baki Aset'!D:G,4,0)</f>
        <v>3500</v>
      </c>
      <c r="C100" s="33" t="str">
        <f>VLOOKUP(A100,Table1[#All],5,0)</f>
        <v>KK/JANM/H/06/292</v>
      </c>
      <c r="D100" s="33" t="str">
        <f>VLOOKUP($A100,Table1[[#All],[No. Aset - Subnombor]:[Perihal Aset]],2,0)</f>
        <v>KOMPUTER MEJA</v>
      </c>
      <c r="E100" s="33" t="str">
        <f>VLOOKUP(A100,Table1[[#All],[No. Aset - Subnombor]:[Baki Usia Guna (Tahun/Bulan) ]],4,0)</f>
        <v>000/00</v>
      </c>
      <c r="F100" s="36" t="e">
        <f>VLOOKUP(C100,'3. Laporan SPPA'!A:A,1,0)</f>
        <v>#N/A</v>
      </c>
      <c r="G100" s="37">
        <f t="shared" si="1"/>
        <v>3500</v>
      </c>
    </row>
    <row r="101" spans="1:7" ht="20.100000000000001" customHeight="1" x14ac:dyDescent="0.2">
      <c r="A101" s="7" t="str">
        <f>'1.Laporan Data Induk '!A100</f>
        <v>100001263936-0</v>
      </c>
      <c r="B101" s="8">
        <f>VLOOKUP(A101,'2.Laporan Baki Aset'!D:G,4,0)</f>
        <v>2500</v>
      </c>
      <c r="C101" s="33" t="str">
        <f>VLOOKUP(A101,Table1[#All],5,0)</f>
        <v>KK/JANM/H/06/295</v>
      </c>
      <c r="D101" s="33" t="str">
        <f>VLOOKUP($A101,Table1[[#All],[No. Aset - Subnombor]:[Perihal Aset]],2,0)</f>
        <v>KOMPUTER MEJA</v>
      </c>
      <c r="E101" s="33" t="str">
        <f>VLOOKUP(A101,Table1[[#All],[No. Aset - Subnombor]:[Baki Usia Guna (Tahun/Bulan) ]],4,0)</f>
        <v>000/00</v>
      </c>
      <c r="F101" s="36" t="e">
        <f>VLOOKUP(C101,'3. Laporan SPPA'!A:A,1,0)</f>
        <v>#N/A</v>
      </c>
      <c r="G101" s="37">
        <f t="shared" si="1"/>
        <v>2500</v>
      </c>
    </row>
    <row r="102" spans="1:7" ht="20.100000000000001" customHeight="1" x14ac:dyDescent="0.2">
      <c r="A102" s="7" t="str">
        <f>'1.Laporan Data Induk '!A101</f>
        <v>100001263937-0</v>
      </c>
      <c r="B102" s="8">
        <f>VLOOKUP(A102,'2.Laporan Baki Aset'!D:G,4,0)</f>
        <v>3450</v>
      </c>
      <c r="C102" s="33" t="str">
        <f>VLOOKUP(A102,Table1[#All],5,0)</f>
        <v>KK/JANM/H/06/33</v>
      </c>
      <c r="D102" s="33" t="str">
        <f>VLOOKUP($A102,Table1[[#All],[No. Aset - Subnombor]:[Perihal Aset]],2,0)</f>
        <v>KOMPUTER MEJA</v>
      </c>
      <c r="E102" s="33" t="str">
        <f>VLOOKUP(A102,Table1[[#All],[No. Aset - Subnombor]:[Baki Usia Guna (Tahun/Bulan) ]],4,0)</f>
        <v>000/00</v>
      </c>
      <c r="F102" s="36" t="e">
        <f>VLOOKUP(C102,'3. Laporan SPPA'!A:A,1,0)</f>
        <v>#N/A</v>
      </c>
      <c r="G102" s="37">
        <f t="shared" si="1"/>
        <v>3450</v>
      </c>
    </row>
    <row r="103" spans="1:7" ht="20.100000000000001" customHeight="1" x14ac:dyDescent="0.2">
      <c r="A103" s="7" t="str">
        <f>'1.Laporan Data Induk '!A102</f>
        <v>100001263938-0</v>
      </c>
      <c r="B103" s="8">
        <f>VLOOKUP(A103,'2.Laporan Baki Aset'!D:G,4,0)</f>
        <v>3500</v>
      </c>
      <c r="C103" s="33" t="str">
        <f>VLOOKUP(A103,Table1[#All],5,0)</f>
        <v>KK/JANM/H/06/53</v>
      </c>
      <c r="D103" s="33" t="str">
        <f>VLOOKUP($A103,Table1[[#All],[No. Aset - Subnombor]:[Perihal Aset]],2,0)</f>
        <v>KOMPUTER MEJA</v>
      </c>
      <c r="E103" s="33" t="str">
        <f>VLOOKUP(A103,Table1[[#All],[No. Aset - Subnombor]:[Baki Usia Guna (Tahun/Bulan) ]],4,0)</f>
        <v>000/00</v>
      </c>
      <c r="F103" s="36" t="str">
        <f>VLOOKUP(C103,'3. Laporan SPPA'!A:A,1,0)</f>
        <v>KK/JANM/H/06/53</v>
      </c>
      <c r="G103" s="37" t="str">
        <f t="shared" si="1"/>
        <v>KK/JANM/H/06/53</v>
      </c>
    </row>
    <row r="104" spans="1:7" ht="20.100000000000001" customHeight="1" x14ac:dyDescent="0.2">
      <c r="A104" s="7" t="str">
        <f>'1.Laporan Data Induk '!A103</f>
        <v>100001263939-0</v>
      </c>
      <c r="B104" s="8">
        <f>VLOOKUP(A104,'2.Laporan Baki Aset'!D:G,4,0)</f>
        <v>3500</v>
      </c>
      <c r="C104" s="33" t="str">
        <f>VLOOKUP(A104,Table1[#All],5,0)</f>
        <v>KK/JANM/H/07/27</v>
      </c>
      <c r="D104" s="33" t="str">
        <f>VLOOKUP($A104,Table1[[#All],[No. Aset - Subnombor]:[Perihal Aset]],2,0)</f>
        <v>KOMPUTER MEJA</v>
      </c>
      <c r="E104" s="33" t="str">
        <f>VLOOKUP(A104,Table1[[#All],[No. Aset - Subnombor]:[Baki Usia Guna (Tahun/Bulan) ]],4,0)</f>
        <v>000/00</v>
      </c>
      <c r="F104" s="36" t="e">
        <f>VLOOKUP(C104,'3. Laporan SPPA'!A:A,1,0)</f>
        <v>#N/A</v>
      </c>
      <c r="G104" s="37">
        <f t="shared" si="1"/>
        <v>3500</v>
      </c>
    </row>
    <row r="105" spans="1:7" ht="20.100000000000001" customHeight="1" x14ac:dyDescent="0.2">
      <c r="A105" s="7" t="str">
        <f>'1.Laporan Data Induk '!A104</f>
        <v>100001263940-0</v>
      </c>
      <c r="B105" s="8">
        <f>VLOOKUP(A105,'2.Laporan Baki Aset'!D:G,4,0)</f>
        <v>3500</v>
      </c>
      <c r="C105" s="33" t="str">
        <f>VLOOKUP(A105,Table1[#All],5,0)</f>
        <v>KK/JANM/H/07/49</v>
      </c>
      <c r="D105" s="33" t="str">
        <f>VLOOKUP($A105,Table1[[#All],[No. Aset - Subnombor]:[Perihal Aset]],2,0)</f>
        <v>KOMPUTER MEJA</v>
      </c>
      <c r="E105" s="33" t="str">
        <f>VLOOKUP(A105,Table1[[#All],[No. Aset - Subnombor]:[Baki Usia Guna (Tahun/Bulan) ]],4,0)</f>
        <v>000/00</v>
      </c>
      <c r="F105" s="36" t="e">
        <f>VLOOKUP(C105,'3. Laporan SPPA'!A:A,1,0)</f>
        <v>#N/A</v>
      </c>
      <c r="G105" s="37">
        <f t="shared" si="1"/>
        <v>3500</v>
      </c>
    </row>
    <row r="106" spans="1:7" ht="20.100000000000001" customHeight="1" x14ac:dyDescent="0.2">
      <c r="A106" s="7" t="str">
        <f>'1.Laporan Data Induk '!A105</f>
        <v>100001263941-0</v>
      </c>
      <c r="B106" s="8">
        <f>VLOOKUP(A106,'2.Laporan Baki Aset'!D:G,4,0)</f>
        <v>3500</v>
      </c>
      <c r="C106" s="33" t="str">
        <f>VLOOKUP(A106,Table1[#All],5,0)</f>
        <v>KK/JANM/H/07/52</v>
      </c>
      <c r="D106" s="33" t="str">
        <f>VLOOKUP($A106,Table1[[#All],[No. Aset - Subnombor]:[Perihal Aset]],2,0)</f>
        <v>KOMPUTER MEJA</v>
      </c>
      <c r="E106" s="33" t="str">
        <f>VLOOKUP(A106,Table1[[#All],[No. Aset - Subnombor]:[Baki Usia Guna (Tahun/Bulan) ]],4,0)</f>
        <v>000/00</v>
      </c>
      <c r="F106" s="36" t="e">
        <f>VLOOKUP(C106,'3. Laporan SPPA'!A:A,1,0)</f>
        <v>#N/A</v>
      </c>
      <c r="G106" s="37">
        <f t="shared" si="1"/>
        <v>3500</v>
      </c>
    </row>
    <row r="107" spans="1:7" ht="20.100000000000001" customHeight="1" x14ac:dyDescent="0.2">
      <c r="A107" s="7" t="str">
        <f>'1.Laporan Data Induk '!A106</f>
        <v>100001263942-0</v>
      </c>
      <c r="B107" s="8">
        <f>VLOOKUP(A107,'2.Laporan Baki Aset'!D:G,4,0)</f>
        <v>4958</v>
      </c>
      <c r="C107" s="33" t="str">
        <f>VLOOKUP(A107,Table1[#All],5,0)</f>
        <v>KK/JANM/H/08/202</v>
      </c>
      <c r="D107" s="33" t="str">
        <f>VLOOKUP($A107,Table1[[#All],[No. Aset - Subnombor]:[Perihal Aset]],2,0)</f>
        <v>PENCETAK LASER</v>
      </c>
      <c r="E107" s="33" t="str">
        <f>VLOOKUP(A107,Table1[[#All],[No. Aset - Subnombor]:[Baki Usia Guna (Tahun/Bulan) ]],4,0)</f>
        <v>001/00</v>
      </c>
      <c r="F107" s="36" t="str">
        <f>VLOOKUP(C107,'3. Laporan SPPA'!A:A,1,0)</f>
        <v>KK/JANM/H/08/202</v>
      </c>
      <c r="G107" s="37" t="str">
        <f t="shared" si="1"/>
        <v>KK/JANM/H/08/202</v>
      </c>
    </row>
    <row r="108" spans="1:7" ht="20.100000000000001" customHeight="1" x14ac:dyDescent="0.2">
      <c r="A108" s="7" t="str">
        <f>'1.Laporan Data Induk '!A107</f>
        <v>100001263943-0</v>
      </c>
      <c r="B108" s="8">
        <f>VLOOKUP(A108,'2.Laporan Baki Aset'!D:G,4,0)</f>
        <v>2250</v>
      </c>
      <c r="C108" s="33" t="str">
        <f>VLOOKUP(A108,Table1[#All],5,0)</f>
        <v>KK/JANM/H/08/251</v>
      </c>
      <c r="D108" s="33" t="str">
        <f>VLOOKUP($A108,Table1[[#All],[No. Aset - Subnombor]:[Perihal Aset]],2,0)</f>
        <v>KOMPUTER MEJA</v>
      </c>
      <c r="E108" s="33" t="str">
        <f>VLOOKUP(A108,Table1[[#All],[No. Aset - Subnombor]:[Baki Usia Guna (Tahun/Bulan) ]],4,0)</f>
        <v>001/00</v>
      </c>
      <c r="F108" s="36" t="e">
        <f>VLOOKUP(C108,'3. Laporan SPPA'!A:A,1,0)</f>
        <v>#N/A</v>
      </c>
      <c r="G108" s="37">
        <f t="shared" si="1"/>
        <v>2250</v>
      </c>
    </row>
    <row r="109" spans="1:7" ht="20.100000000000001" customHeight="1" x14ac:dyDescent="0.2">
      <c r="A109" s="7" t="str">
        <f>'1.Laporan Data Induk '!A108</f>
        <v>100001263944-0</v>
      </c>
      <c r="B109" s="8">
        <f>VLOOKUP(A109,'2.Laporan Baki Aset'!D:G,4,0)</f>
        <v>2500</v>
      </c>
      <c r="C109" s="33" t="str">
        <f>VLOOKUP(A109,Table1[#All],5,0)</f>
        <v>KK/JANM/H/08/309</v>
      </c>
      <c r="D109" s="33" t="str">
        <f>VLOOKUP($A109,Table1[[#All],[No. Aset - Subnombor]:[Perihal Aset]],2,0)</f>
        <v>KOMPUTER MEJA</v>
      </c>
      <c r="E109" s="33" t="str">
        <f>VLOOKUP(A109,Table1[[#All],[No. Aset - Subnombor]:[Baki Usia Guna (Tahun/Bulan) ]],4,0)</f>
        <v>000/05</v>
      </c>
      <c r="F109" s="36" t="e">
        <f>VLOOKUP(C109,'3. Laporan SPPA'!A:A,1,0)</f>
        <v>#N/A</v>
      </c>
      <c r="G109" s="37">
        <f t="shared" si="1"/>
        <v>2500</v>
      </c>
    </row>
    <row r="110" spans="1:7" ht="20.100000000000001" customHeight="1" x14ac:dyDescent="0.2">
      <c r="A110" s="7" t="str">
        <f>'1.Laporan Data Induk '!A109</f>
        <v>100001263945-0</v>
      </c>
      <c r="B110" s="8">
        <f>VLOOKUP(A110,'2.Laporan Baki Aset'!D:G,4,0)</f>
        <v>2250</v>
      </c>
      <c r="C110" s="33" t="str">
        <f>VLOOKUP(A110,Table1[#All],5,0)</f>
        <v>KK/JANM/H/08/318</v>
      </c>
      <c r="D110" s="33" t="str">
        <f>VLOOKUP($A110,Table1[[#All],[No. Aset - Subnombor]:[Perihal Aset]],2,0)</f>
        <v>KOMPUTER MEJA</v>
      </c>
      <c r="E110" s="33" t="str">
        <f>VLOOKUP(A110,Table1[[#All],[No. Aset - Subnombor]:[Baki Usia Guna (Tahun/Bulan) ]],4,0)</f>
        <v>001/00</v>
      </c>
      <c r="F110" s="36" t="str">
        <f>VLOOKUP(C110,'3. Laporan SPPA'!A:A,1,0)</f>
        <v>KK/JANM/H/08/318</v>
      </c>
      <c r="G110" s="37" t="str">
        <f t="shared" si="1"/>
        <v>KK/JANM/H/08/318</v>
      </c>
    </row>
    <row r="111" spans="1:7" ht="20.100000000000001" customHeight="1" x14ac:dyDescent="0.2">
      <c r="A111" s="7" t="str">
        <f>'1.Laporan Data Induk '!A110</f>
        <v>100001263946-0</v>
      </c>
      <c r="B111" s="8">
        <f>VLOOKUP(A111,'2.Laporan Baki Aset'!D:G,4,0)</f>
        <v>2250</v>
      </c>
      <c r="C111" s="33" t="str">
        <f>VLOOKUP(A111,Table1[#All],5,0)</f>
        <v>KK/JANM/H/08/96</v>
      </c>
      <c r="D111" s="33" t="str">
        <f>VLOOKUP($A111,Table1[[#All],[No. Aset - Subnombor]:[Perihal Aset]],2,0)</f>
        <v>KOMPUTER MEJA</v>
      </c>
      <c r="E111" s="33" t="str">
        <f>VLOOKUP(A111,Table1[[#All],[No. Aset - Subnombor]:[Baki Usia Guna (Tahun/Bulan) ]],4,0)</f>
        <v>001/00</v>
      </c>
      <c r="F111" s="36" t="str">
        <f>VLOOKUP(C111,'3. Laporan SPPA'!A:A,1,0)</f>
        <v>KK/JANM/H/08/96</v>
      </c>
      <c r="G111" s="37" t="str">
        <f t="shared" si="1"/>
        <v>KK/JANM/H/08/96</v>
      </c>
    </row>
    <row r="112" spans="1:7" ht="20.100000000000001" customHeight="1" x14ac:dyDescent="0.2">
      <c r="A112" s="7" t="str">
        <f>'1.Laporan Data Induk '!A111</f>
        <v>100001263947-0</v>
      </c>
      <c r="B112" s="8">
        <f>VLOOKUP(A112,'2.Laporan Baki Aset'!D:G,4,0)</f>
        <v>2300</v>
      </c>
      <c r="C112" s="33" t="str">
        <f>VLOOKUP(A112,Table1[#All],5,0)</f>
        <v>KK/JANM/H/09/207</v>
      </c>
      <c r="D112" s="33" t="str">
        <f>VLOOKUP($A112,Table1[[#All],[No. Aset - Subnombor]:[Perihal Aset]],2,0)</f>
        <v>KOMPUTER MEJA</v>
      </c>
      <c r="E112" s="33" t="str">
        <f>VLOOKUP(A112,Table1[[#All],[No. Aset - Subnombor]:[Baki Usia Guna (Tahun/Bulan) ]],4,0)</f>
        <v>001/10</v>
      </c>
      <c r="F112" s="36" t="e">
        <f>VLOOKUP(C112,'3. Laporan SPPA'!A:A,1,0)</f>
        <v>#N/A</v>
      </c>
      <c r="G112" s="37">
        <f t="shared" si="1"/>
        <v>2300</v>
      </c>
    </row>
    <row r="113" spans="1:7" ht="20.100000000000001" customHeight="1" x14ac:dyDescent="0.2">
      <c r="A113" s="7" t="str">
        <f>'1.Laporan Data Induk '!A112</f>
        <v>100001263948-0</v>
      </c>
      <c r="B113" s="8">
        <f>VLOOKUP(A113,'2.Laporan Baki Aset'!D:G,4,0)</f>
        <v>11055</v>
      </c>
      <c r="C113" s="33" t="str">
        <f>VLOOKUP(A113,Table1[#All],5,0)</f>
        <v>KK/JANM/H/09/231</v>
      </c>
      <c r="D113" s="33" t="str">
        <f>VLOOKUP($A113,Table1[[#All],[No. Aset - Subnombor]:[Perihal Aset]],2,0)</f>
        <v>KOMPUTER MEJA</v>
      </c>
      <c r="E113" s="33" t="str">
        <f>VLOOKUP(A113,Table1[[#All],[No. Aset - Subnombor]:[Baki Usia Guna (Tahun/Bulan) ]],4,0)</f>
        <v>002/01</v>
      </c>
      <c r="F113" s="36" t="str">
        <f>VLOOKUP(C113,'3. Laporan SPPA'!A:A,1,0)</f>
        <v>KK/JANM/H/09/231</v>
      </c>
      <c r="G113" s="37" t="str">
        <f t="shared" si="1"/>
        <v>KK/JANM/H/09/231</v>
      </c>
    </row>
    <row r="114" spans="1:7" ht="20.100000000000001" customHeight="1" x14ac:dyDescent="0.2">
      <c r="A114" s="7" t="str">
        <f>'1.Laporan Data Induk '!A113</f>
        <v>100001263949-0</v>
      </c>
      <c r="B114" s="8">
        <f>VLOOKUP(A114,'2.Laporan Baki Aset'!D:G,4,0)</f>
        <v>11055</v>
      </c>
      <c r="C114" s="33" t="str">
        <f>VLOOKUP(A114,Table1[#All],5,0)</f>
        <v>KK/JANM/H/09/232</v>
      </c>
      <c r="D114" s="33" t="str">
        <f>VLOOKUP($A114,Table1[[#All],[No. Aset - Subnombor]:[Perihal Aset]],2,0)</f>
        <v>KOMPUTER MEJA</v>
      </c>
      <c r="E114" s="33" t="str">
        <f>VLOOKUP(A114,Table1[[#All],[No. Aset - Subnombor]:[Baki Usia Guna (Tahun/Bulan) ]],4,0)</f>
        <v>002/01</v>
      </c>
      <c r="F114" s="36" t="str">
        <f>VLOOKUP(C114,'3. Laporan SPPA'!A:A,1,0)</f>
        <v>KK/JANM/H/09/232</v>
      </c>
      <c r="G114" s="37" t="str">
        <f t="shared" si="1"/>
        <v>KK/JANM/H/09/232</v>
      </c>
    </row>
    <row r="115" spans="1:7" ht="20.100000000000001" customHeight="1" x14ac:dyDescent="0.2">
      <c r="A115" s="7" t="str">
        <f>'1.Laporan Data Induk '!A114</f>
        <v>100001263950-0</v>
      </c>
      <c r="B115" s="8">
        <f>VLOOKUP(A115,'2.Laporan Baki Aset'!D:G,4,0)</f>
        <v>6380</v>
      </c>
      <c r="C115" s="33" t="str">
        <f>VLOOKUP(A115,Table1[#All],5,0)</f>
        <v>KK/JANM/H/09/233</v>
      </c>
      <c r="D115" s="33" t="str">
        <f>VLOOKUP($A115,Table1[[#All],[No. Aset - Subnombor]:[Perihal Aset]],2,0)</f>
        <v>PENCETAK LASER</v>
      </c>
      <c r="E115" s="33" t="str">
        <f>VLOOKUP(A115,Table1[[#All],[No. Aset - Subnombor]:[Baki Usia Guna (Tahun/Bulan) ]],4,0)</f>
        <v>002/01</v>
      </c>
      <c r="F115" s="36" t="str">
        <f>VLOOKUP(C115,'3. Laporan SPPA'!A:A,1,0)</f>
        <v>KK/JANM/H/09/233</v>
      </c>
      <c r="G115" s="37" t="str">
        <f t="shared" si="1"/>
        <v>KK/JANM/H/09/233</v>
      </c>
    </row>
    <row r="116" spans="1:7" ht="20.100000000000001" customHeight="1" x14ac:dyDescent="0.2">
      <c r="A116" s="7" t="str">
        <f>'1.Laporan Data Induk '!A115</f>
        <v>100001263951-0</v>
      </c>
      <c r="B116" s="8">
        <f>VLOOKUP(A116,'2.Laporan Baki Aset'!D:G,4,0)</f>
        <v>6380</v>
      </c>
      <c r="C116" s="33" t="str">
        <f>VLOOKUP(A116,Table1[#All],5,0)</f>
        <v>KK/JANM/H/09/234</v>
      </c>
      <c r="D116" s="33" t="str">
        <f>VLOOKUP($A116,Table1[[#All],[No. Aset - Subnombor]:[Perihal Aset]],2,0)</f>
        <v>PENCETAK LASER</v>
      </c>
      <c r="E116" s="33" t="str">
        <f>VLOOKUP(A116,Table1[[#All],[No. Aset - Subnombor]:[Baki Usia Guna (Tahun/Bulan) ]],4,0)</f>
        <v>002/01</v>
      </c>
      <c r="F116" s="36" t="str">
        <f>VLOOKUP(C116,'3. Laporan SPPA'!A:A,1,0)</f>
        <v>KK/JANM/H/09/234</v>
      </c>
      <c r="G116" s="37" t="str">
        <f t="shared" si="1"/>
        <v>KK/JANM/H/09/234</v>
      </c>
    </row>
    <row r="117" spans="1:7" ht="20.100000000000001" customHeight="1" x14ac:dyDescent="0.2">
      <c r="A117" s="7" t="str">
        <f>'1.Laporan Data Induk '!A116</f>
        <v>100001263952-0</v>
      </c>
      <c r="B117" s="8">
        <f>VLOOKUP(A117,'2.Laporan Baki Aset'!D:G,4,0)</f>
        <v>2300</v>
      </c>
      <c r="C117" s="33" t="str">
        <f>VLOOKUP(A117,Table1[#All],5,0)</f>
        <v>KK/JANM/H/09/345</v>
      </c>
      <c r="D117" s="33" t="str">
        <f>VLOOKUP($A117,Table1[[#All],[No. Aset - Subnombor]:[Perihal Aset]],2,0)</f>
        <v>KOMPUTER MEJA</v>
      </c>
      <c r="E117" s="33" t="str">
        <f>VLOOKUP(A117,Table1[[#All],[No. Aset - Subnombor]:[Baki Usia Guna (Tahun/Bulan) ]],4,0)</f>
        <v>001/10</v>
      </c>
      <c r="F117" s="36" t="e">
        <f>VLOOKUP(C117,'3. Laporan SPPA'!A:A,1,0)</f>
        <v>#N/A</v>
      </c>
      <c r="G117" s="37">
        <f t="shared" si="1"/>
        <v>2300</v>
      </c>
    </row>
    <row r="118" spans="1:7" ht="20.100000000000001" customHeight="1" x14ac:dyDescent="0.2">
      <c r="A118" s="7" t="str">
        <f>'1.Laporan Data Induk '!A117</f>
        <v>100001263953-0</v>
      </c>
      <c r="B118" s="8">
        <f>VLOOKUP(A118,'2.Laporan Baki Aset'!D:G,4,0)</f>
        <v>3500</v>
      </c>
      <c r="C118" s="33" t="str">
        <f>VLOOKUP(A118,Table1[#All],5,0)</f>
        <v>KK/JANM/H/09/355</v>
      </c>
      <c r="D118" s="33" t="str">
        <f>VLOOKUP($A118,Table1[[#All],[No. Aset - Subnombor]:[Perihal Aset]],2,0)</f>
        <v>KOMPUTER MEJA</v>
      </c>
      <c r="E118" s="33" t="str">
        <f>VLOOKUP(A118,Table1[[#All],[No. Aset - Subnombor]:[Baki Usia Guna (Tahun/Bulan) ]],4,0)</f>
        <v>001/07</v>
      </c>
      <c r="F118" s="36" t="e">
        <f>VLOOKUP(C118,'3. Laporan SPPA'!A:A,1,0)</f>
        <v>#N/A</v>
      </c>
      <c r="G118" s="37">
        <f t="shared" si="1"/>
        <v>3500</v>
      </c>
    </row>
    <row r="119" spans="1:7" ht="20.100000000000001" customHeight="1" x14ac:dyDescent="0.2">
      <c r="A119" s="7" t="str">
        <f>'1.Laporan Data Induk '!A118</f>
        <v>100001263954-0</v>
      </c>
      <c r="B119" s="8">
        <f>VLOOKUP(A119,'2.Laporan Baki Aset'!D:G,4,0)</f>
        <v>2300</v>
      </c>
      <c r="C119" s="33" t="str">
        <f>VLOOKUP(A119,Table1[#All],5,0)</f>
        <v>KK/JANM/H/09/373</v>
      </c>
      <c r="D119" s="33" t="str">
        <f>VLOOKUP($A119,Table1[[#All],[No. Aset - Subnombor]:[Perihal Aset]],2,0)</f>
        <v>KOMPUTER MEJA</v>
      </c>
      <c r="E119" s="33" t="str">
        <f>VLOOKUP(A119,Table1[[#All],[No. Aset - Subnombor]:[Baki Usia Guna (Tahun/Bulan) ]],4,0)</f>
        <v>001/05</v>
      </c>
      <c r="F119" s="36" t="e">
        <f>VLOOKUP(C119,'3. Laporan SPPA'!A:A,1,0)</f>
        <v>#N/A</v>
      </c>
      <c r="G119" s="37">
        <f t="shared" si="1"/>
        <v>2300</v>
      </c>
    </row>
    <row r="120" spans="1:7" ht="20.100000000000001" customHeight="1" x14ac:dyDescent="0.2">
      <c r="A120" s="7" t="str">
        <f>'1.Laporan Data Induk '!A119</f>
        <v>100001263955-0</v>
      </c>
      <c r="B120" s="8">
        <f>VLOOKUP(A120,'2.Laporan Baki Aset'!D:G,4,0)</f>
        <v>3400</v>
      </c>
      <c r="C120" s="33" t="str">
        <f>VLOOKUP(A120,Table1[#All],5,0)</f>
        <v>KK/JANM/H/09/408</v>
      </c>
      <c r="D120" s="33" t="str">
        <f>VLOOKUP($A120,Table1[[#All],[No. Aset - Subnombor]:[Perihal Aset]],2,0)</f>
        <v>KOMPUTER RIBA</v>
      </c>
      <c r="E120" s="33" t="str">
        <f>VLOOKUP(A120,Table1[[#All],[No. Aset - Subnombor]:[Baki Usia Guna (Tahun/Bulan) ]],4,0)</f>
        <v>001/10</v>
      </c>
      <c r="F120" s="36" t="str">
        <f>VLOOKUP(C120,'3. Laporan SPPA'!A:A,1,0)</f>
        <v>KK/JANM/H/09/408</v>
      </c>
      <c r="G120" s="37" t="str">
        <f t="shared" si="1"/>
        <v>KK/JANM/H/09/408</v>
      </c>
    </row>
    <row r="121" spans="1:7" ht="20.100000000000001" customHeight="1" x14ac:dyDescent="0.2">
      <c r="A121" s="7" t="str">
        <f>'1.Laporan Data Induk '!A120</f>
        <v>100001374293-0</v>
      </c>
      <c r="B121" s="8">
        <f>VLOOKUP(A121,'2.Laporan Baki Aset'!D:G,4,0)</f>
        <v>2330</v>
      </c>
      <c r="C121" s="33" t="str">
        <f>VLOOKUP(A121,Table1[#All],5,0)</f>
        <v>KK/JANM/H/14/544</v>
      </c>
      <c r="D121" s="33" t="str">
        <f>VLOOKUP($A121,Table1[[#All],[No. Aset - Subnombor]:[Perihal Aset]],2,0)</f>
        <v>KOMPUTER MEJA</v>
      </c>
      <c r="E121" s="33" t="str">
        <f>VLOOKUP(A121,Table1[[#All],[No. Aset - Subnombor]:[Baki Usia Guna (Tahun/Bulan) ]],4,0)</f>
        <v>006/11</v>
      </c>
      <c r="F121" s="36" t="e">
        <f>VLOOKUP(C121,'3. Laporan SPPA'!A:A,1,0)</f>
        <v>#N/A</v>
      </c>
      <c r="G121" s="37">
        <f t="shared" si="1"/>
        <v>2330</v>
      </c>
    </row>
    <row r="122" spans="1:7" ht="20.100000000000001" customHeight="1" x14ac:dyDescent="0.2">
      <c r="A122" s="7" t="str">
        <f>'1.Laporan Data Induk '!A121</f>
        <v>100001354437-0</v>
      </c>
      <c r="B122" s="8" t="e">
        <f>VLOOKUP(A122,'2.Laporan Baki Aset'!D:G,4,0)</f>
        <v>#N/A</v>
      </c>
      <c r="C122" s="33" t="str">
        <f>VLOOKUP(A122,Table1[#All],5,0)</f>
        <v/>
      </c>
      <c r="D122" s="33" t="str">
        <f>VLOOKUP($A122,Table1[[#All],[No. Aset - Subnombor]:[Perihal Aset]],2,0)</f>
        <v>PENCETAK LASER</v>
      </c>
      <c r="E122" s="33" t="str">
        <f>VLOOKUP(A122,Table1[[#All],[No. Aset - Subnombor]:[Baki Usia Guna (Tahun/Bulan) ]],4,0)</f>
        <v/>
      </c>
      <c r="F122" s="36" t="e">
        <f>VLOOKUP(C122,'3. Laporan SPPA'!A:A,1,0)</f>
        <v>#N/A</v>
      </c>
      <c r="G122" s="37" t="e">
        <f t="shared" si="1"/>
        <v>#N/A</v>
      </c>
    </row>
    <row r="123" spans="1:7" ht="20.100000000000001" customHeight="1" x14ac:dyDescent="0.2">
      <c r="A123" s="7" t="str">
        <f>'1.Laporan Data Induk '!A122</f>
        <v>100001354439-0</v>
      </c>
      <c r="B123" s="8">
        <f>VLOOKUP(A123,'2.Laporan Baki Aset'!D:G,4,0)</f>
        <v>12200</v>
      </c>
      <c r="C123" s="33" t="str">
        <f>VLOOKUP(A123,Table1[#All],5,0)</f>
        <v>KK/JANM/H/19/173</v>
      </c>
      <c r="D123" s="33" t="str">
        <f>VLOOKUP($A123,Table1[[#All],[No. Aset - Subnombor]:[Perihal Aset]],2,0)</f>
        <v>PENCETAK LASER</v>
      </c>
      <c r="E123" s="33" t="str">
        <f>VLOOKUP(A123,Table1[[#All],[No. Aset - Subnombor]:[Baki Usia Guna (Tahun/Bulan) ]],4,0)</f>
        <v>012/01</v>
      </c>
      <c r="F123" s="36" t="str">
        <f>VLOOKUP(C123,'3. Laporan SPPA'!A:A,1,0)</f>
        <v>KK/JANM/H/19/173</v>
      </c>
      <c r="G123" s="37" t="str">
        <f t="shared" si="1"/>
        <v>KK/JANM/H/19/173</v>
      </c>
    </row>
    <row r="124" spans="1:7" ht="20.100000000000001" customHeight="1" x14ac:dyDescent="0.2">
      <c r="A124" s="7" t="str">
        <f>'1.Laporan Data Induk '!A123</f>
        <v>100001263956-0</v>
      </c>
      <c r="B124" s="8">
        <f>VLOOKUP(A124,'2.Laporan Baki Aset'!D:G,4,0)</f>
        <v>4778</v>
      </c>
      <c r="C124" s="33" t="str">
        <f>VLOOKUP(A124,Table1[#All],5,0)</f>
        <v>KK/JANM/H/11/52</v>
      </c>
      <c r="D124" s="33" t="str">
        <f>VLOOKUP($A124,Table1[[#All],[No. Aset - Subnombor]:[Perihal Aset]],2,0)</f>
        <v>PROJEKTOR OVERHED</v>
      </c>
      <c r="E124" s="33" t="str">
        <f>VLOOKUP(A124,Table1[[#All],[No. Aset - Subnombor]:[Baki Usia Guna (Tahun/Bulan) ]],4,0)</f>
        <v>003/02</v>
      </c>
      <c r="F124" s="36" t="str">
        <f>VLOOKUP(C124,'3. Laporan SPPA'!A:A,1,0)</f>
        <v>KK/JANM/H/11/52</v>
      </c>
      <c r="G124" s="37" t="str">
        <f t="shared" si="1"/>
        <v>KK/JANM/H/11/52</v>
      </c>
    </row>
    <row r="125" spans="1:7" ht="20.100000000000001" customHeight="1" x14ac:dyDescent="0.2">
      <c r="A125" s="7" t="str">
        <f>'1.Laporan Data Induk '!A124</f>
        <v>100001263957-0</v>
      </c>
      <c r="B125" s="8">
        <f>VLOOKUP(A125,'2.Laporan Baki Aset'!D:G,4,0)</f>
        <v>5978</v>
      </c>
      <c r="C125" s="33" t="str">
        <f>VLOOKUP(A125,Table1[#All],5,0)</f>
        <v>KK/JANM/H/11/53</v>
      </c>
      <c r="D125" s="33" t="str">
        <f>VLOOKUP($A125,Table1[[#All],[No. Aset - Subnombor]:[Perihal Aset]],2,0)</f>
        <v>PROJEKTOR OVERHED</v>
      </c>
      <c r="E125" s="33" t="str">
        <f>VLOOKUP(A125,Table1[[#All],[No. Aset - Subnombor]:[Baki Usia Guna (Tahun/Bulan) ]],4,0)</f>
        <v>003/02</v>
      </c>
      <c r="F125" s="36" t="str">
        <f>VLOOKUP(C125,'3. Laporan SPPA'!A:A,1,0)</f>
        <v>KK/JANM/H/11/53</v>
      </c>
      <c r="G125" s="37" t="str">
        <f t="shared" si="1"/>
        <v>KK/JANM/H/11/53</v>
      </c>
    </row>
    <row r="126" spans="1:7" ht="20.100000000000001" customHeight="1" x14ac:dyDescent="0.2">
      <c r="A126" s="7" t="str">
        <f>'1.Laporan Data Induk '!A125</f>
        <v>100001263958-0</v>
      </c>
      <c r="B126" s="8">
        <f>VLOOKUP(A126,'2.Laporan Baki Aset'!D:G,4,0)</f>
        <v>5978</v>
      </c>
      <c r="C126" s="33" t="str">
        <f>VLOOKUP(A126,Table1[#All],5,0)</f>
        <v>KK/JANM/H/11/54</v>
      </c>
      <c r="D126" s="33" t="str">
        <f>VLOOKUP($A126,Table1[[#All],[No. Aset - Subnombor]:[Perihal Aset]],2,0)</f>
        <v>PROJEKTOR OVERHED</v>
      </c>
      <c r="E126" s="33" t="str">
        <f>VLOOKUP(A126,Table1[[#All],[No. Aset - Subnombor]:[Baki Usia Guna (Tahun/Bulan) ]],4,0)</f>
        <v>003/02</v>
      </c>
      <c r="F126" s="36" t="e">
        <f>VLOOKUP(C126,'3. Laporan SPPA'!A:A,1,0)</f>
        <v>#N/A</v>
      </c>
      <c r="G126" s="37">
        <f t="shared" si="1"/>
        <v>5978</v>
      </c>
    </row>
    <row r="127" spans="1:7" ht="20.100000000000001" customHeight="1" x14ac:dyDescent="0.2">
      <c r="A127" s="7" t="str">
        <f>'1.Laporan Data Induk '!A126</f>
        <v>100001263959-0</v>
      </c>
      <c r="B127" s="8">
        <f>VLOOKUP(A127,'2.Laporan Baki Aset'!D:G,4,0)</f>
        <v>2640</v>
      </c>
      <c r="C127" s="33" t="str">
        <f>VLOOKUP(A127,Table1[#All],5,0)</f>
        <v>KK/JANM/H/12/48</v>
      </c>
      <c r="D127" s="33" t="str">
        <f>VLOOKUP($A127,Table1[[#All],[No. Aset - Subnombor]:[Perihal Aset]],2,0)</f>
        <v>TELEVISYEN</v>
      </c>
      <c r="E127" s="33" t="str">
        <f>VLOOKUP(A127,Table1[[#All],[No. Aset - Subnombor]:[Baki Usia Guna (Tahun/Bulan) ]],4,0)</f>
        <v>005/01</v>
      </c>
      <c r="F127" s="36" t="str">
        <f>VLOOKUP(C127,'3. Laporan SPPA'!A:A,1,0)</f>
        <v>KK/JANM/H/12/48</v>
      </c>
      <c r="G127" s="37" t="str">
        <f t="shared" si="1"/>
        <v>KK/JANM/H/12/48</v>
      </c>
    </row>
    <row r="128" spans="1:7" ht="20.100000000000001" customHeight="1" x14ac:dyDescent="0.2">
      <c r="A128" s="7" t="str">
        <f>'1.Laporan Data Induk '!A127</f>
        <v>100001263960-0</v>
      </c>
      <c r="B128" s="8">
        <f>VLOOKUP(A128,'2.Laporan Baki Aset'!D:G,4,0)</f>
        <v>4100</v>
      </c>
      <c r="C128" s="33" t="str">
        <f>VLOOKUP(A128,Table1[#All],5,0)</f>
        <v>KK/JANM/H/17/96</v>
      </c>
      <c r="D128" s="33" t="str">
        <f>VLOOKUP($A128,Table1[[#All],[No. Aset - Subnombor]:[Perihal Aset]],2,0)</f>
        <v>PROJEKTOR OVERHED</v>
      </c>
      <c r="E128" s="33" t="str">
        <f>VLOOKUP(A128,Table1[[#All],[No. Aset - Subnombor]:[Baki Usia Guna (Tahun/Bulan) ]],4,0)</f>
        <v>010/01</v>
      </c>
      <c r="F128" s="36" t="str">
        <f>VLOOKUP(C128,'3. Laporan SPPA'!A:A,1,0)</f>
        <v>KK/JANM/H/17/96</v>
      </c>
      <c r="G128" s="37" t="str">
        <f t="shared" si="1"/>
        <v>KK/JANM/H/17/96</v>
      </c>
    </row>
    <row r="129" spans="1:7" ht="20.100000000000001" customHeight="1" x14ac:dyDescent="0.2">
      <c r="A129" s="7" t="str">
        <f>'1.Laporan Data Induk '!A128</f>
        <v>100001282087-0</v>
      </c>
      <c r="B129" s="8" t="e">
        <f>VLOOKUP(A129,'2.Laporan Baki Aset'!D:G,4,0)</f>
        <v>#N/A</v>
      </c>
      <c r="C129" s="33" t="str">
        <f>VLOOKUP(A129,Table1[#All],5,0)</f>
        <v/>
      </c>
      <c r="D129" s="33" t="str">
        <f>VLOOKUP($A129,Table1[[#All],[No. Aset - Subnombor]:[Perihal Aset]],2,0)</f>
        <v>MESIN MENCARIK KERTAS ATAU AKSESORI</v>
      </c>
      <c r="E129" s="33" t="str">
        <f>VLOOKUP(A129,Table1[[#All],[No. Aset - Subnombor]:[Baki Usia Guna (Tahun/Bulan) ]],4,0)</f>
        <v/>
      </c>
      <c r="F129" s="36" t="e">
        <f>VLOOKUP(C129,'3. Laporan SPPA'!A:A,1,0)</f>
        <v>#N/A</v>
      </c>
      <c r="G129" s="37" t="e">
        <f t="shared" si="1"/>
        <v>#N/A</v>
      </c>
    </row>
    <row r="130" spans="1:7" ht="20.100000000000001" customHeight="1" x14ac:dyDescent="0.2">
      <c r="A130" s="7" t="str">
        <f>'1.Laporan Data Induk '!A129</f>
        <v>100001282095-0</v>
      </c>
      <c r="B130" s="8" t="e">
        <f>VLOOKUP(A130,'2.Laporan Baki Aset'!D:G,4,0)</f>
        <v>#N/A</v>
      </c>
      <c r="C130" s="33" t="str">
        <f>VLOOKUP(A130,Table1[#All],5,0)</f>
        <v/>
      </c>
      <c r="D130" s="33" t="str">
        <f>VLOOKUP($A130,Table1[[#All],[No. Aset - Subnombor]:[Perihal Aset]],2,0)</f>
        <v>MESIN MENCARIK KERTAS ATAU AKSESORI</v>
      </c>
      <c r="E130" s="33" t="str">
        <f>VLOOKUP(A130,Table1[[#All],[No. Aset - Subnombor]:[Baki Usia Guna (Tahun/Bulan) ]],4,0)</f>
        <v/>
      </c>
      <c r="F130" s="36" t="e">
        <f>VLOOKUP(C130,'3. Laporan SPPA'!A:A,1,0)</f>
        <v>#N/A</v>
      </c>
      <c r="G130" s="37" t="e">
        <f t="shared" si="1"/>
        <v>#N/A</v>
      </c>
    </row>
    <row r="131" spans="1:7" ht="20.100000000000001" customHeight="1" x14ac:dyDescent="0.2">
      <c r="A131" s="7" t="str">
        <f>'1.Laporan Data Induk '!A130</f>
        <v>100001312251-0</v>
      </c>
      <c r="B131" s="8" t="e">
        <f>VLOOKUP(A131,'2.Laporan Baki Aset'!D:G,4,0)</f>
        <v>#N/A</v>
      </c>
      <c r="C131" s="33" t="str">
        <f>VLOOKUP(A131,Table1[#All],5,0)</f>
        <v/>
      </c>
      <c r="D131" s="33" t="str">
        <f>VLOOKUP($A131,Table1[[#All],[No. Aset - Subnombor]:[Perihal Aset]],2,0)</f>
        <v>MESIN PENJILID</v>
      </c>
      <c r="E131" s="33" t="str">
        <f>VLOOKUP(A131,Table1[[#All],[No. Aset - Subnombor]:[Baki Usia Guna (Tahun/Bulan) ]],4,0)</f>
        <v/>
      </c>
      <c r="F131" s="36" t="e">
        <f>VLOOKUP(C131,'3. Laporan SPPA'!A:A,1,0)</f>
        <v>#N/A</v>
      </c>
      <c r="G131" s="37" t="e">
        <f t="shared" si="1"/>
        <v>#N/A</v>
      </c>
    </row>
    <row r="132" spans="1:7" ht="20.100000000000001" customHeight="1" x14ac:dyDescent="0.2">
      <c r="A132" s="7" t="str">
        <f>'1.Laporan Data Induk '!A131</f>
        <v>100001312253-0</v>
      </c>
      <c r="B132" s="8" t="e">
        <f>VLOOKUP(A132,'2.Laporan Baki Aset'!D:G,4,0)</f>
        <v>#N/A</v>
      </c>
      <c r="C132" s="33" t="str">
        <f>VLOOKUP(A132,Table1[#All],5,0)</f>
        <v/>
      </c>
      <c r="D132" s="33" t="str">
        <f>VLOOKUP($A132,Table1[[#All],[No. Aset - Subnombor]:[Perihal Aset]],2,0)</f>
        <v>MESIN PENJILID</v>
      </c>
      <c r="E132" s="33" t="str">
        <f>VLOOKUP(A132,Table1[[#All],[No. Aset - Subnombor]:[Baki Usia Guna (Tahun/Bulan) ]],4,0)</f>
        <v/>
      </c>
      <c r="F132" s="36" t="e">
        <f>VLOOKUP(C132,'3. Laporan SPPA'!A:A,1,0)</f>
        <v>#N/A</v>
      </c>
      <c r="G132" s="37" t="e">
        <f t="shared" ref="G132:G137" si="2">IFERROR(F132,B132)</f>
        <v>#N/A</v>
      </c>
    </row>
    <row r="133" spans="1:7" ht="20.100000000000001" customHeight="1" x14ac:dyDescent="0.2">
      <c r="A133" s="7" t="str">
        <f>'1.Laporan Data Induk '!A132</f>
        <v>100001325330-0</v>
      </c>
      <c r="B133" s="8">
        <f>VLOOKUP(A133,'2.Laporan Baki Aset'!D:G,4,0)</f>
        <v>3390</v>
      </c>
      <c r="C133" s="33" t="str">
        <f>VLOOKUP(A133,Table1[#All],5,0)</f>
        <v>KK/JANM/H/19/167</v>
      </c>
      <c r="D133" s="33" t="str">
        <f>VLOOKUP($A133,Table1[[#All],[No. Aset - Subnombor]:[Perihal Aset]],2,0)</f>
        <v>MESIN MENCARIK KERTAS ATAU AKSESORI</v>
      </c>
      <c r="E133" s="33" t="str">
        <f>VLOOKUP(A133,Table1[[#All],[No. Aset - Subnombor]:[Baki Usia Guna (Tahun/Bulan) ]],4,0)</f>
        <v>008/11</v>
      </c>
      <c r="F133" s="36" t="str">
        <f>VLOOKUP(C133,'3. Laporan SPPA'!A:A,1,0)</f>
        <v>KK/JANM/H/19/167</v>
      </c>
      <c r="G133" s="37" t="str">
        <f t="shared" si="2"/>
        <v>KK/JANM/H/19/167</v>
      </c>
    </row>
    <row r="134" spans="1:7" ht="20.100000000000001" customHeight="1" x14ac:dyDescent="0.2">
      <c r="A134" s="7" t="str">
        <f>'1.Laporan Data Induk '!A133</f>
        <v>100001325331-0</v>
      </c>
      <c r="B134" s="8">
        <f>VLOOKUP(A134,'2.Laporan Baki Aset'!D:G,4,0)</f>
        <v>3390</v>
      </c>
      <c r="C134" s="33" t="str">
        <f>VLOOKUP(A134,Table1[#All],5,0)</f>
        <v>KK/JANM/H/19/168</v>
      </c>
      <c r="D134" s="33" t="str">
        <f>VLOOKUP($A134,Table1[[#All],[No. Aset - Subnombor]:[Perihal Aset]],2,0)</f>
        <v>MESIN MENCARIK KERTAS ATAU AKSESORI</v>
      </c>
      <c r="E134" s="33" t="str">
        <f>VLOOKUP(A134,Table1[[#All],[No. Aset - Subnombor]:[Baki Usia Guna (Tahun/Bulan) ]],4,0)</f>
        <v>008/11</v>
      </c>
      <c r="F134" s="36" t="str">
        <f>VLOOKUP(C134,'3. Laporan SPPA'!A:A,1,0)</f>
        <v>KK/JANM/H/19/168</v>
      </c>
      <c r="G134" s="37" t="str">
        <f t="shared" si="2"/>
        <v>KK/JANM/H/19/168</v>
      </c>
    </row>
    <row r="135" spans="1:7" ht="20.100000000000001" customHeight="1" x14ac:dyDescent="0.2">
      <c r="A135" s="7" t="str">
        <f>'1.Laporan Data Induk '!A134</f>
        <v>100000055078-0</v>
      </c>
      <c r="B135" s="8">
        <f>VLOOKUP(A135,'2.Laporan Baki Aset'!D:G,4,0)</f>
        <v>9099</v>
      </c>
      <c r="C135" s="33" t="str">
        <f>VLOOKUP(A135,Table1[#All],5,0)</f>
        <v>KK/JANM/H/18/2</v>
      </c>
      <c r="D135" s="33" t="str">
        <f>VLOOKUP($A135,Table1[[#All],[No. Aset - Subnombor]:[Perihal Aset]],2,0)</f>
        <v>TELEVISYEN</v>
      </c>
      <c r="E135" s="33" t="str">
        <f>VLOOKUP(A135,Table1[[#All],[No. Aset - Subnombor]:[Baki Usia Guna (Tahun/Bulan) ]],4,0)</f>
        <v>008/01</v>
      </c>
      <c r="F135" s="36" t="str">
        <f>VLOOKUP(C135,'3. Laporan SPPA'!A:A,1,0)</f>
        <v>KK/JANM/H/18/2</v>
      </c>
      <c r="G135" s="37" t="str">
        <f t="shared" si="2"/>
        <v>KK/JANM/H/18/2</v>
      </c>
    </row>
    <row r="136" spans="1:7" ht="20.100000000000001" customHeight="1" x14ac:dyDescent="0.2">
      <c r="A136" s="7" t="str">
        <f>'1.Laporan Data Induk '!A135</f>
        <v>100000055080-0</v>
      </c>
      <c r="B136" s="8">
        <f>VLOOKUP(A136,'2.Laporan Baki Aset'!D:G,4,0)</f>
        <v>9099</v>
      </c>
      <c r="C136" s="33" t="str">
        <f>VLOOKUP(A136,Table1[#All],5,0)</f>
        <v>KK/JANM/H/18/3</v>
      </c>
      <c r="D136" s="33" t="str">
        <f>VLOOKUP($A136,Table1[[#All],[No. Aset - Subnombor]:[Perihal Aset]],2,0)</f>
        <v>TELEVISYEN</v>
      </c>
      <c r="E136" s="33" t="str">
        <f>VLOOKUP(A136,Table1[[#All],[No. Aset - Subnombor]:[Baki Usia Guna (Tahun/Bulan) ]],4,0)</f>
        <v>008/01</v>
      </c>
      <c r="F136" s="36" t="str">
        <f>VLOOKUP(C136,'3. Laporan SPPA'!A:A,1,0)</f>
        <v>KK/JANM/H/18/3</v>
      </c>
      <c r="G136" s="37" t="str">
        <f t="shared" si="2"/>
        <v>KK/JANM/H/18/3</v>
      </c>
    </row>
    <row r="137" spans="1:7" ht="20.100000000000001" customHeight="1" x14ac:dyDescent="0.2">
      <c r="A137" s="7" t="str">
        <f>'1.Laporan Data Induk '!A136</f>
        <v>100001263961-0</v>
      </c>
      <c r="B137" s="8">
        <f>VLOOKUP(A137,'2.Laporan Baki Aset'!D:G,4,0)</f>
        <v>2299</v>
      </c>
      <c r="C137" s="33" t="str">
        <f>VLOOKUP(A137,Table1[#All],5,0)</f>
        <v>KK/JANM/H/12/8</v>
      </c>
      <c r="D137" s="33" t="str">
        <f>VLOOKUP($A137,Table1[[#All],[No. Aset - Subnombor]:[Perihal Aset]],2,0)</f>
        <v>MESIN FAX LASER</v>
      </c>
      <c r="E137" s="33" t="str">
        <f>VLOOKUP(A137,Table1[[#All],[No. Aset - Subnombor]:[Baki Usia Guna (Tahun/Bulan) ]],4,0)</f>
        <v>011/07</v>
      </c>
      <c r="F137" s="36" t="str">
        <f>VLOOKUP(C137,'3. Laporan SPPA'!A:A,1,0)</f>
        <v>KK/JANM/H/12/8</v>
      </c>
      <c r="G137" s="37" t="str">
        <f t="shared" si="2"/>
        <v>KK/JANM/H/12/8</v>
      </c>
    </row>
    <row r="142" spans="1:7" ht="20.100000000000001" customHeight="1" x14ac:dyDescent="0.2">
      <c r="A142" s="22">
        <f>COUNTA(A3:A137)</f>
        <v>135</v>
      </c>
      <c r="B142" s="39">
        <f>SUMIF(B3:B137,"&lt;&gt;#N/A")</f>
        <v>486532</v>
      </c>
      <c r="C142" s="22"/>
      <c r="D142" s="22"/>
      <c r="E142" s="22"/>
      <c r="F142" s="22">
        <f>COUNTIF(F3:F137, "#N/A")</f>
        <v>29</v>
      </c>
      <c r="G142" s="39">
        <f>SUMIF(G3:G137,"&lt;&gt;#N/A")</f>
        <v>71348</v>
      </c>
    </row>
    <row r="143" spans="1:7" ht="36" customHeight="1" x14ac:dyDescent="0.2">
      <c r="A143" s="24" t="s">
        <v>605</v>
      </c>
      <c r="B143" s="24" t="s">
        <v>606</v>
      </c>
      <c r="C143" s="22"/>
      <c r="D143" s="22"/>
      <c r="E143" s="22"/>
      <c r="F143" s="59" t="s">
        <v>612</v>
      </c>
      <c r="G143" s="60" t="s">
        <v>613</v>
      </c>
    </row>
  </sheetData>
  <mergeCells count="1">
    <mergeCell ref="A1:D1"/>
  </mergeCells>
  <conditionalFormatting sqref="C142:E1048576 B138:B142 D2:E2 B2 D138:F141 F142 B144:B1048576">
    <cfRule type="containsText" dxfId="5" priority="11" operator="containsText" text="#N/A">
      <formula>NOT(ISERROR(SEARCH("#N/A",B2)))</formula>
    </cfRule>
    <cfRule type="containsText" dxfId="4" priority="12" operator="containsText" text="#n/a">
      <formula>NOT(ISERROR(SEARCH("#n/a",B2)))</formula>
    </cfRule>
  </conditionalFormatting>
  <conditionalFormatting sqref="C2:C141">
    <cfRule type="containsText" dxfId="3" priority="7" operator="containsText" text="#N/A">
      <formula>NOT(ISERROR(SEARCH("#N/A",C2)))</formula>
    </cfRule>
    <cfRule type="containsText" dxfId="2" priority="8" operator="containsText" text="#n/a">
      <formula>NOT(ISERROR(SEARCH("#n/a",C2)))</formula>
    </cfRule>
  </conditionalFormatting>
  <conditionalFormatting sqref="G142">
    <cfRule type="containsText" dxfId="1" priority="1" operator="containsText" text="#N/A">
      <formula>NOT(ISERROR(SEARCH("#N/A",G142)))</formula>
    </cfRule>
    <cfRule type="containsText" dxfId="0" priority="2" operator="containsText" text="#n/a">
      <formula>NOT(ISERROR(SEARCH("#n/a",G142)))</formula>
    </cfRule>
  </conditionalFormatting>
  <pageMargins left="0.7" right="0.7" top="0.75" bottom="0.75" header="0.3" footer="0.3"/>
  <pageSetup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R54"/>
  <sheetViews>
    <sheetView view="pageBreakPreview" zoomScale="60" zoomScaleNormal="70" workbookViewId="0">
      <selection activeCell="H10" sqref="H10:K10"/>
    </sheetView>
  </sheetViews>
  <sheetFormatPr defaultColWidth="9.140625" defaultRowHeight="18" x14ac:dyDescent="0.25"/>
  <cols>
    <col min="1" max="1" width="9.140625" style="61"/>
    <col min="2" max="2" width="3.7109375" style="61" customWidth="1"/>
    <col min="3" max="3" width="3.140625" style="61" customWidth="1"/>
    <col min="4" max="4" width="13.140625" style="61" customWidth="1"/>
    <col min="5" max="5" width="14.85546875" style="61" customWidth="1"/>
    <col min="6" max="6" width="16.7109375" style="61" customWidth="1"/>
    <col min="7" max="7" width="3.28515625" style="61" customWidth="1"/>
    <col min="8" max="8" width="7.140625" style="61" customWidth="1"/>
    <col min="9" max="9" width="19.42578125" style="61" customWidth="1"/>
    <col min="10" max="10" width="17.28515625" style="62" customWidth="1"/>
    <col min="11" max="11" width="18" style="63" customWidth="1"/>
    <col min="12" max="12" width="10.28515625" style="61" bestFit="1" customWidth="1"/>
    <col min="13" max="13" width="11.85546875" style="61" bestFit="1" customWidth="1"/>
    <col min="14" max="14" width="9.140625" style="61"/>
    <col min="15" max="15" width="11.140625" style="61" bestFit="1" customWidth="1"/>
    <col min="16" max="16" width="9.85546875" style="61" bestFit="1" customWidth="1"/>
    <col min="17" max="17" width="11.28515625" style="61" bestFit="1" customWidth="1"/>
    <col min="18" max="18" width="9.28515625" style="61" bestFit="1" customWidth="1"/>
    <col min="19" max="16384" width="9.140625" style="61"/>
  </cols>
  <sheetData>
    <row r="1" spans="2:12" x14ac:dyDescent="0.25">
      <c r="K1" s="61"/>
      <c r="L1" s="64" t="s">
        <v>614</v>
      </c>
    </row>
    <row r="2" spans="2:12" ht="87.6" customHeight="1" x14ac:dyDescent="0.25"/>
    <row r="3" spans="2:12" x14ac:dyDescent="0.25">
      <c r="B3" s="112" t="s">
        <v>329</v>
      </c>
      <c r="C3" s="112"/>
      <c r="D3" s="112"/>
      <c r="E3" s="112"/>
      <c r="F3" s="112"/>
      <c r="G3" s="112"/>
      <c r="H3" s="112"/>
      <c r="I3" s="112"/>
      <c r="J3" s="112"/>
      <c r="K3" s="112"/>
    </row>
    <row r="5" spans="2:12" x14ac:dyDescent="0.25">
      <c r="D5" s="65" t="s">
        <v>330</v>
      </c>
      <c r="G5" s="61" t="s">
        <v>331</v>
      </c>
      <c r="H5" s="113" t="s">
        <v>332</v>
      </c>
      <c r="I5" s="113"/>
      <c r="J5" s="113"/>
      <c r="K5" s="113"/>
    </row>
    <row r="6" spans="2:12" s="66" customFormat="1" ht="18.75" x14ac:dyDescent="0.3">
      <c r="D6" s="65" t="s">
        <v>333</v>
      </c>
      <c r="F6" s="65"/>
      <c r="G6" s="65" t="s">
        <v>331</v>
      </c>
      <c r="H6" s="113" t="s">
        <v>0</v>
      </c>
      <c r="I6" s="113"/>
      <c r="J6" s="113"/>
      <c r="K6" s="113"/>
    </row>
    <row r="7" spans="2:12" s="66" customFormat="1" ht="18.75" x14ac:dyDescent="0.3">
      <c r="D7" s="65" t="s">
        <v>334</v>
      </c>
      <c r="G7" s="66" t="s">
        <v>331</v>
      </c>
      <c r="H7" s="65" t="s">
        <v>335</v>
      </c>
      <c r="J7" s="67"/>
    </row>
    <row r="8" spans="2:12" s="66" customFormat="1" ht="18.75" x14ac:dyDescent="0.3">
      <c r="D8" s="65" t="s">
        <v>336</v>
      </c>
      <c r="F8" s="65"/>
      <c r="G8" s="65" t="s">
        <v>331</v>
      </c>
      <c r="H8" s="113">
        <v>27024101</v>
      </c>
      <c r="I8" s="113"/>
      <c r="J8" s="113"/>
      <c r="K8" s="113"/>
    </row>
    <row r="9" spans="2:12" s="66" customFormat="1" ht="18.75" x14ac:dyDescent="0.3">
      <c r="D9" s="65" t="s">
        <v>337</v>
      </c>
      <c r="F9" s="65"/>
      <c r="G9" s="65" t="s">
        <v>331</v>
      </c>
      <c r="H9" s="113" t="s">
        <v>338</v>
      </c>
      <c r="I9" s="113"/>
      <c r="J9" s="113"/>
      <c r="K9" s="113"/>
    </row>
    <row r="10" spans="2:12" x14ac:dyDescent="0.25">
      <c r="D10" s="65" t="s">
        <v>339</v>
      </c>
      <c r="G10" s="65" t="s">
        <v>331</v>
      </c>
      <c r="H10" s="114">
        <v>44104</v>
      </c>
      <c r="I10" s="114"/>
      <c r="J10" s="114"/>
      <c r="K10" s="114"/>
    </row>
    <row r="11" spans="2:12" ht="18.75" x14ac:dyDescent="0.3">
      <c r="D11" s="65" t="s">
        <v>340</v>
      </c>
      <c r="G11" s="65" t="s">
        <v>331</v>
      </c>
      <c r="H11" s="106" t="s">
        <v>617</v>
      </c>
    </row>
    <row r="12" spans="2:12" ht="18.75" x14ac:dyDescent="0.3">
      <c r="G12" s="65" t="s">
        <v>331</v>
      </c>
      <c r="H12" s="106" t="s">
        <v>618</v>
      </c>
    </row>
    <row r="14" spans="2:12" ht="18.75" thickBot="1" x14ac:dyDescent="0.3"/>
    <row r="15" spans="2:12" ht="18.75" thickBot="1" x14ac:dyDescent="0.3">
      <c r="B15" s="68"/>
      <c r="C15" s="109" t="s">
        <v>341</v>
      </c>
      <c r="D15" s="110"/>
      <c r="E15" s="110"/>
      <c r="F15" s="110"/>
      <c r="G15" s="110"/>
      <c r="H15" s="110"/>
      <c r="I15" s="111"/>
      <c r="J15" s="69" t="s">
        <v>342</v>
      </c>
      <c r="K15" s="70" t="s">
        <v>343</v>
      </c>
    </row>
    <row r="16" spans="2:12" x14ac:dyDescent="0.25">
      <c r="B16" s="71"/>
      <c r="C16" s="72"/>
      <c r="D16" s="73"/>
      <c r="E16" s="74"/>
      <c r="F16" s="74"/>
      <c r="G16" s="74"/>
      <c r="H16" s="74"/>
      <c r="I16" s="75"/>
      <c r="J16" s="76"/>
      <c r="K16" s="77"/>
    </row>
    <row r="17" spans="2:13" x14ac:dyDescent="0.25">
      <c r="B17" s="78"/>
      <c r="C17" s="79" t="s">
        <v>344</v>
      </c>
      <c r="D17" s="80"/>
      <c r="E17" s="81"/>
      <c r="F17" s="81"/>
      <c r="G17" s="81"/>
      <c r="H17" s="81"/>
      <c r="I17" s="82"/>
      <c r="J17" s="83">
        <f>'Lampiran B (Formula)'!A142</f>
        <v>135</v>
      </c>
      <c r="K17" s="84">
        <f>'Lampiran B (Formula)'!B142</f>
        <v>486532</v>
      </c>
      <c r="M17" s="85"/>
    </row>
    <row r="18" spans="2:13" x14ac:dyDescent="0.25">
      <c r="B18" s="78"/>
      <c r="C18" s="79" t="s">
        <v>345</v>
      </c>
      <c r="D18" s="80"/>
      <c r="E18" s="81"/>
      <c r="F18" s="81"/>
      <c r="G18" s="81"/>
      <c r="H18" s="81"/>
      <c r="I18" s="82"/>
      <c r="J18" s="83"/>
      <c r="K18" s="86"/>
    </row>
    <row r="19" spans="2:13" ht="18.75" thickBot="1" x14ac:dyDescent="0.3">
      <c r="B19" s="78"/>
      <c r="C19" s="78"/>
      <c r="D19" s="81"/>
      <c r="E19" s="81"/>
      <c r="F19" s="81"/>
      <c r="G19" s="81"/>
      <c r="H19" s="81"/>
      <c r="I19" s="82"/>
      <c r="J19" s="83"/>
      <c r="K19" s="87"/>
    </row>
    <row r="20" spans="2:13" x14ac:dyDescent="0.25">
      <c r="B20" s="71"/>
      <c r="C20" s="72" t="s">
        <v>346</v>
      </c>
      <c r="D20" s="73"/>
      <c r="E20" s="74"/>
      <c r="F20" s="74"/>
      <c r="G20" s="74"/>
      <c r="H20" s="74"/>
      <c r="I20" s="75"/>
      <c r="J20" s="76"/>
      <c r="K20" s="88"/>
    </row>
    <row r="21" spans="2:13" x14ac:dyDescent="0.25">
      <c r="B21" s="78"/>
      <c r="C21" s="78"/>
      <c r="D21" s="81"/>
      <c r="E21" s="81"/>
      <c r="F21" s="81"/>
      <c r="G21" s="81"/>
      <c r="H21" s="81"/>
      <c r="I21" s="82"/>
      <c r="J21" s="83"/>
      <c r="K21" s="86"/>
    </row>
    <row r="22" spans="2:13" x14ac:dyDescent="0.25">
      <c r="B22" s="78"/>
      <c r="C22" s="78" t="s">
        <v>347</v>
      </c>
      <c r="D22" s="81"/>
      <c r="E22" s="81"/>
      <c r="F22" s="81"/>
      <c r="G22" s="81"/>
      <c r="H22" s="81"/>
      <c r="I22" s="82"/>
      <c r="J22" s="83"/>
      <c r="K22" s="89"/>
    </row>
    <row r="23" spans="2:13" x14ac:dyDescent="0.25">
      <c r="B23" s="78"/>
      <c r="C23" s="78" t="s">
        <v>348</v>
      </c>
      <c r="D23" s="80" t="s">
        <v>615</v>
      </c>
      <c r="E23" s="81"/>
      <c r="F23" s="81"/>
      <c r="G23" s="81"/>
      <c r="H23" s="81"/>
      <c r="I23" s="82"/>
      <c r="J23" s="83">
        <f>'Lampiran A (Formula)'!F214</f>
        <v>104</v>
      </c>
      <c r="K23" s="86">
        <f>'Lampiran A (Formula)'!G214</f>
        <v>262481.79000000004</v>
      </c>
      <c r="M23" s="90"/>
    </row>
    <row r="24" spans="2:13" x14ac:dyDescent="0.25">
      <c r="B24" s="78"/>
      <c r="C24" s="78"/>
      <c r="D24" s="81"/>
      <c r="E24" s="81"/>
      <c r="F24" s="81"/>
      <c r="G24" s="81"/>
      <c r="H24" s="81"/>
      <c r="I24" s="82"/>
      <c r="J24" s="83"/>
      <c r="K24" s="86"/>
      <c r="M24" s="90"/>
    </row>
    <row r="25" spans="2:13" x14ac:dyDescent="0.25">
      <c r="B25" s="78"/>
      <c r="C25" s="78"/>
      <c r="D25" s="81"/>
      <c r="E25" s="81"/>
      <c r="F25" s="81"/>
      <c r="G25" s="81"/>
      <c r="H25" s="81"/>
      <c r="I25" s="82"/>
      <c r="J25" s="83"/>
      <c r="K25" s="86"/>
      <c r="M25" s="90"/>
    </row>
    <row r="26" spans="2:13" ht="18.75" thickBot="1" x14ac:dyDescent="0.3">
      <c r="B26" s="91"/>
      <c r="C26" s="91"/>
      <c r="D26" s="92"/>
      <c r="E26" s="92"/>
      <c r="F26" s="92"/>
      <c r="G26" s="92"/>
      <c r="H26" s="92"/>
      <c r="I26" s="93"/>
      <c r="J26" s="94"/>
      <c r="K26" s="87"/>
    </row>
    <row r="27" spans="2:13" x14ac:dyDescent="0.25">
      <c r="B27" s="71"/>
      <c r="C27" s="72" t="s">
        <v>349</v>
      </c>
      <c r="D27" s="73"/>
      <c r="E27" s="74"/>
      <c r="F27" s="74"/>
      <c r="G27" s="74"/>
      <c r="H27" s="74"/>
      <c r="I27" s="75"/>
      <c r="J27" s="95"/>
      <c r="K27" s="88"/>
    </row>
    <row r="28" spans="2:13" x14ac:dyDescent="0.25">
      <c r="B28" s="78"/>
      <c r="C28" s="78"/>
      <c r="D28" s="81"/>
      <c r="E28" s="81"/>
      <c r="F28" s="81"/>
      <c r="G28" s="81"/>
      <c r="H28" s="81"/>
      <c r="I28" s="82"/>
      <c r="J28" s="96"/>
      <c r="K28" s="86"/>
    </row>
    <row r="29" spans="2:13" x14ac:dyDescent="0.25">
      <c r="B29" s="78"/>
      <c r="C29" s="78" t="s">
        <v>350</v>
      </c>
      <c r="D29" s="81"/>
      <c r="E29" s="81"/>
      <c r="F29" s="81"/>
      <c r="G29" s="81"/>
      <c r="H29" s="81"/>
      <c r="I29" s="82"/>
      <c r="J29" s="96"/>
      <c r="K29" s="86"/>
    </row>
    <row r="30" spans="2:13" x14ac:dyDescent="0.25">
      <c r="B30" s="78"/>
      <c r="C30" s="78" t="s">
        <v>348</v>
      </c>
      <c r="D30" s="80" t="s">
        <v>616</v>
      </c>
      <c r="E30" s="81"/>
      <c r="F30" s="81"/>
      <c r="G30" s="81"/>
      <c r="H30" s="81"/>
      <c r="I30" s="82"/>
      <c r="J30" s="96">
        <f>'Lampiran B (Formula)'!F142</f>
        <v>29</v>
      </c>
      <c r="K30" s="86">
        <f>'Lampiran B (Formula)'!G142</f>
        <v>71348</v>
      </c>
    </row>
    <row r="31" spans="2:13" x14ac:dyDescent="0.25">
      <c r="B31" s="78"/>
      <c r="C31" s="78"/>
      <c r="D31" s="80"/>
      <c r="E31" s="81"/>
      <c r="F31" s="81"/>
      <c r="G31" s="81"/>
      <c r="H31" s="81"/>
      <c r="I31" s="82"/>
      <c r="J31" s="96"/>
      <c r="K31" s="86"/>
    </row>
    <row r="32" spans="2:13" ht="18.75" thickBot="1" x14ac:dyDescent="0.3">
      <c r="B32" s="91"/>
      <c r="C32" s="91"/>
      <c r="D32" s="92"/>
      <c r="E32" s="92"/>
      <c r="F32" s="92"/>
      <c r="G32" s="92"/>
      <c r="H32" s="92"/>
      <c r="I32" s="93"/>
      <c r="J32" s="97"/>
      <c r="K32" s="87"/>
    </row>
    <row r="33" spans="2:18" x14ac:dyDescent="0.25">
      <c r="B33" s="78"/>
      <c r="C33" s="78"/>
      <c r="D33" s="81"/>
      <c r="E33" s="81"/>
      <c r="F33" s="81"/>
      <c r="G33" s="81"/>
      <c r="H33" s="81"/>
      <c r="I33" s="82"/>
      <c r="J33" s="83"/>
      <c r="K33" s="86"/>
      <c r="N33" s="98"/>
      <c r="O33" s="98"/>
      <c r="P33" s="98"/>
    </row>
    <row r="34" spans="2:18" x14ac:dyDescent="0.25">
      <c r="B34" s="78"/>
      <c r="C34" s="79" t="s">
        <v>351</v>
      </c>
      <c r="D34" s="80"/>
      <c r="E34" s="81"/>
      <c r="F34" s="81"/>
      <c r="G34" s="81"/>
      <c r="H34" s="81"/>
      <c r="I34" s="82"/>
      <c r="J34" s="83">
        <f>J17+J23-J30</f>
        <v>210</v>
      </c>
      <c r="K34" s="86">
        <f>K17+K23-K30</f>
        <v>677665.79</v>
      </c>
      <c r="P34" s="99"/>
      <c r="Q34" s="98">
        <f>'3. Laporan SPPA'!A214</f>
        <v>210</v>
      </c>
      <c r="R34" s="100">
        <f>Q34-J34</f>
        <v>0</v>
      </c>
    </row>
    <row r="35" spans="2:18" x14ac:dyDescent="0.25">
      <c r="B35" s="78"/>
      <c r="C35" s="79" t="s">
        <v>345</v>
      </c>
      <c r="D35" s="80"/>
      <c r="E35" s="81"/>
      <c r="F35" s="81"/>
      <c r="G35" s="81"/>
      <c r="H35" s="81"/>
      <c r="I35" s="82"/>
      <c r="J35" s="83"/>
      <c r="K35" s="86"/>
      <c r="P35" s="98"/>
      <c r="Q35" s="101">
        <f>'Lampiran A (Formula)'!B214</f>
        <v>677665.79000000015</v>
      </c>
      <c r="R35" s="102">
        <f>K34-Q35</f>
        <v>0</v>
      </c>
    </row>
    <row r="36" spans="2:18" ht="18.75" thickBot="1" x14ac:dyDescent="0.3">
      <c r="B36" s="91"/>
      <c r="C36" s="91"/>
      <c r="D36" s="92"/>
      <c r="E36" s="92"/>
      <c r="F36" s="92"/>
      <c r="G36" s="92"/>
      <c r="H36" s="92"/>
      <c r="I36" s="93"/>
      <c r="J36" s="97"/>
      <c r="K36" s="87"/>
      <c r="N36" s="98"/>
      <c r="O36" s="98"/>
      <c r="P36" s="98"/>
    </row>
    <row r="37" spans="2:18" x14ac:dyDescent="0.25">
      <c r="B37" s="81"/>
      <c r="C37" s="81"/>
      <c r="D37" s="81"/>
      <c r="E37" s="81"/>
      <c r="F37" s="81"/>
      <c r="G37" s="81"/>
      <c r="H37" s="81"/>
      <c r="I37" s="81"/>
      <c r="J37" s="83"/>
      <c r="K37" s="103"/>
    </row>
    <row r="38" spans="2:18" ht="18.75" x14ac:dyDescent="0.3">
      <c r="B38" s="65"/>
      <c r="C38" s="104"/>
      <c r="D38" s="104"/>
      <c r="K38" s="105"/>
    </row>
    <row r="39" spans="2:18" x14ac:dyDescent="0.25">
      <c r="K39" s="105"/>
    </row>
    <row r="40" spans="2:18" x14ac:dyDescent="0.25">
      <c r="K40" s="105"/>
    </row>
    <row r="41" spans="2:18" x14ac:dyDescent="0.25">
      <c r="C41" s="65" t="s">
        <v>352</v>
      </c>
      <c r="D41" s="65"/>
      <c r="F41" s="65" t="s">
        <v>331</v>
      </c>
      <c r="K41" s="105"/>
    </row>
    <row r="42" spans="2:18" x14ac:dyDescent="0.25">
      <c r="K42" s="105"/>
    </row>
    <row r="43" spans="2:18" x14ac:dyDescent="0.25">
      <c r="C43" s="61" t="s">
        <v>353</v>
      </c>
      <c r="F43" s="61" t="s">
        <v>331</v>
      </c>
      <c r="K43" s="105"/>
    </row>
    <row r="44" spans="2:18" x14ac:dyDescent="0.25">
      <c r="K44" s="105"/>
    </row>
    <row r="45" spans="2:18" x14ac:dyDescent="0.25">
      <c r="C45" s="61" t="s">
        <v>354</v>
      </c>
      <c r="F45" s="61" t="s">
        <v>355</v>
      </c>
      <c r="K45" s="105"/>
    </row>
    <row r="46" spans="2:18" x14ac:dyDescent="0.25">
      <c r="C46" s="61" t="s">
        <v>356</v>
      </c>
      <c r="F46" s="61" t="s">
        <v>355</v>
      </c>
      <c r="K46" s="105"/>
    </row>
    <row r="47" spans="2:18" x14ac:dyDescent="0.25">
      <c r="K47" s="105"/>
    </row>
    <row r="48" spans="2:18" x14ac:dyDescent="0.25">
      <c r="C48" s="65" t="s">
        <v>357</v>
      </c>
      <c r="D48" s="65"/>
      <c r="K48" s="105"/>
    </row>
    <row r="49" spans="3:11" x14ac:dyDescent="0.25">
      <c r="K49" s="105"/>
    </row>
    <row r="50" spans="3:11" x14ac:dyDescent="0.25">
      <c r="C50" s="61" t="s">
        <v>353</v>
      </c>
      <c r="F50" s="61" t="s">
        <v>355</v>
      </c>
      <c r="K50" s="105"/>
    </row>
    <row r="51" spans="3:11" x14ac:dyDescent="0.25">
      <c r="K51" s="105"/>
    </row>
    <row r="52" spans="3:11" x14ac:dyDescent="0.25">
      <c r="C52" s="61" t="s">
        <v>354</v>
      </c>
      <c r="F52" s="61" t="s">
        <v>355</v>
      </c>
      <c r="K52" s="105"/>
    </row>
    <row r="53" spans="3:11" x14ac:dyDescent="0.25">
      <c r="C53" s="61" t="s">
        <v>356</v>
      </c>
      <c r="F53" s="61" t="s">
        <v>355</v>
      </c>
    </row>
    <row r="54" spans="3:11" x14ac:dyDescent="0.25">
      <c r="F54" s="61" t="s">
        <v>358</v>
      </c>
    </row>
  </sheetData>
  <mergeCells count="7">
    <mergeCell ref="C15:I15"/>
    <mergeCell ref="B3:K3"/>
    <mergeCell ref="H5:K5"/>
    <mergeCell ref="H6:K6"/>
    <mergeCell ref="H8:K8"/>
    <mergeCell ref="H9:K9"/>
    <mergeCell ref="H10:K10"/>
  </mergeCells>
  <pageMargins left="0.7" right="0.7" top="0.75" bottom="0.75" header="0.3" footer="0.3"/>
  <pageSetup paperSize="9" scale="62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1.Laporan Data Induk </vt:lpstr>
      <vt:lpstr>2.Laporan Baki Aset</vt:lpstr>
      <vt:lpstr>3. Laporan SPPA</vt:lpstr>
      <vt:lpstr>Lampiran A (Formula)</vt:lpstr>
      <vt:lpstr>Lampiran B (Formula)</vt:lpstr>
      <vt:lpstr>format penyesuaian</vt:lpstr>
      <vt:lpstr>'format penyesuaian'!Print_Area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user</cp:lastModifiedBy>
  <cp:revision>1</cp:revision>
  <cp:lastPrinted>2020-11-05T07:03:26Z</cp:lastPrinted>
  <dcterms:created xsi:type="dcterms:W3CDTF">2020-10-12T02:16:39Z</dcterms:created>
  <dcterms:modified xsi:type="dcterms:W3CDTF">2020-11-10T05:16:46Z</dcterms:modified>
  <cp:category/>
</cp:coreProperties>
</file>